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1"/>
  </bookViews>
  <sheets>
    <sheet name="Stat_Production-Agric" sheetId="1" r:id="rId1"/>
    <sheet name="Comparaison avec TBS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J43" i="2"/>
  <c r="F43"/>
  <c r="C43"/>
  <c r="G41"/>
  <c r="G43" s="1"/>
  <c r="G45" s="1"/>
  <c r="G47" s="1"/>
  <c r="E41"/>
  <c r="E43" s="1"/>
  <c r="D41"/>
  <c r="D43" s="1"/>
  <c r="B41"/>
  <c r="B43" s="1"/>
  <c r="H40"/>
  <c r="F40"/>
  <c r="C40"/>
  <c r="H39"/>
  <c r="F39"/>
  <c r="C39"/>
  <c r="H37"/>
  <c r="F37"/>
  <c r="C37"/>
  <c r="H35"/>
  <c r="F35"/>
  <c r="C35"/>
  <c r="G34"/>
  <c r="E34"/>
  <c r="D34"/>
  <c r="B34"/>
  <c r="F33"/>
  <c r="H32"/>
  <c r="F32"/>
  <c r="C32"/>
  <c r="F31"/>
  <c r="C31"/>
  <c r="H30"/>
  <c r="F30"/>
  <c r="C30"/>
  <c r="H29"/>
  <c r="F29"/>
  <c r="C29"/>
  <c r="H28"/>
  <c r="F28"/>
  <c r="C28"/>
  <c r="H27"/>
  <c r="F27"/>
  <c r="C27"/>
  <c r="G26"/>
  <c r="E26"/>
  <c r="D26"/>
  <c r="B26"/>
  <c r="H25"/>
  <c r="F25"/>
  <c r="C25"/>
  <c r="H24"/>
  <c r="F24"/>
  <c r="C24"/>
  <c r="H23"/>
  <c r="F23"/>
  <c r="C23"/>
  <c r="H22"/>
  <c r="F22"/>
  <c r="C22"/>
  <c r="H21"/>
  <c r="F21"/>
  <c r="C21"/>
  <c r="H20"/>
  <c r="F20"/>
  <c r="C20"/>
  <c r="H19"/>
  <c r="F19"/>
  <c r="C19"/>
  <c r="H18"/>
  <c r="F18"/>
  <c r="C18"/>
  <c r="G17"/>
  <c r="H17" s="1"/>
  <c r="E17"/>
  <c r="D17"/>
  <c r="B17"/>
  <c r="H16"/>
  <c r="F16"/>
  <c r="H15"/>
  <c r="F15"/>
  <c r="C15"/>
  <c r="H14"/>
  <c r="F14"/>
  <c r="C14"/>
  <c r="H13"/>
  <c r="F13"/>
  <c r="C13"/>
  <c r="H12"/>
  <c r="F12"/>
  <c r="C12"/>
  <c r="G11"/>
  <c r="H11" s="1"/>
  <c r="E11"/>
  <c r="D11"/>
  <c r="B11"/>
  <c r="H10"/>
  <c r="F10"/>
  <c r="C10"/>
  <c r="H9"/>
  <c r="F9"/>
  <c r="C9"/>
  <c r="H8"/>
  <c r="F8"/>
  <c r="C8"/>
  <c r="H7"/>
  <c r="F7"/>
  <c r="C7"/>
  <c r="H6"/>
  <c r="F6"/>
  <c r="C6"/>
  <c r="H5"/>
  <c r="F5"/>
  <c r="C5"/>
  <c r="H4"/>
  <c r="F4"/>
  <c r="C4"/>
  <c r="F43" i="1"/>
  <c r="C43"/>
  <c r="G41"/>
  <c r="E41"/>
  <c r="D41"/>
  <c r="B41"/>
  <c r="F40"/>
  <c r="C40"/>
  <c r="F39"/>
  <c r="C39"/>
  <c r="F37"/>
  <c r="C37"/>
  <c r="F35"/>
  <c r="C35"/>
  <c r="G34"/>
  <c r="E34"/>
  <c r="D34"/>
  <c r="B34"/>
  <c r="F33"/>
  <c r="F32"/>
  <c r="C32"/>
  <c r="F31"/>
  <c r="C31"/>
  <c r="F30"/>
  <c r="C30"/>
  <c r="F29"/>
  <c r="C29"/>
  <c r="F28"/>
  <c r="C28"/>
  <c r="F27"/>
  <c r="C27"/>
  <c r="G26"/>
  <c r="E26"/>
  <c r="D26"/>
  <c r="B26"/>
  <c r="F25"/>
  <c r="C25"/>
  <c r="F24"/>
  <c r="C24"/>
  <c r="F23"/>
  <c r="C23"/>
  <c r="F22"/>
  <c r="C22"/>
  <c r="F21"/>
  <c r="C21"/>
  <c r="F20"/>
  <c r="C20"/>
  <c r="F19"/>
  <c r="C19"/>
  <c r="F18"/>
  <c r="C18"/>
  <c r="G17"/>
  <c r="E17"/>
  <c r="D17"/>
  <c r="B17"/>
  <c r="F16"/>
  <c r="F15"/>
  <c r="C15"/>
  <c r="F14"/>
  <c r="C14"/>
  <c r="F13"/>
  <c r="C13"/>
  <c r="F12"/>
  <c r="C12"/>
  <c r="G11"/>
  <c r="E11"/>
  <c r="D11"/>
  <c r="B11"/>
  <c r="F10"/>
  <c r="C10"/>
  <c r="F9"/>
  <c r="C9"/>
  <c r="F8"/>
  <c r="C8"/>
  <c r="F7"/>
  <c r="C7"/>
  <c r="F6"/>
  <c r="C6"/>
  <c r="F5"/>
  <c r="C5"/>
  <c r="F4"/>
  <c r="C4"/>
  <c r="E43" l="1"/>
  <c r="D43"/>
  <c r="G43"/>
  <c r="B43"/>
</calcChain>
</file>

<file path=xl/comments1.xml><?xml version="1.0" encoding="utf-8"?>
<comments xmlns="http://schemas.openxmlformats.org/spreadsheetml/2006/main">
  <authors>
    <author>USER</author>
  </authors>
  <commentList>
    <comment ref="G3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Spéculation non prise en compte dans le TBS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Spéculation non prise en compte dans le TBS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Valeur non disponible dans le 1er tableau</t>
        </r>
      </text>
    </comment>
  </commentList>
</comments>
</file>

<file path=xl/sharedStrings.xml><?xml version="1.0" encoding="utf-8"?>
<sst xmlns="http://schemas.openxmlformats.org/spreadsheetml/2006/main" count="156" uniqueCount="99">
  <si>
    <t>2011-2012</t>
  </si>
  <si>
    <t>2012-2013</t>
  </si>
  <si>
    <t xml:space="preserve"> Superf </t>
  </si>
  <si>
    <t xml:space="preserve"> Rend </t>
  </si>
  <si>
    <t xml:space="preserve"> Prod </t>
  </si>
  <si>
    <t xml:space="preserve"> Maïs Local </t>
  </si>
  <si>
    <t xml:space="preserve"> Maïs amélioré </t>
  </si>
  <si>
    <t xml:space="preserve"> Sorgho </t>
  </si>
  <si>
    <t xml:space="preserve"> Riz </t>
  </si>
  <si>
    <t xml:space="preserve"> Petit Mil </t>
  </si>
  <si>
    <t xml:space="preserve"> Fonio </t>
  </si>
  <si>
    <t xml:space="preserve"> Total Céréales </t>
  </si>
  <si>
    <t xml:space="preserve"> Igname </t>
  </si>
  <si>
    <t xml:space="preserve"> Manioc </t>
  </si>
  <si>
    <t xml:space="preserve"> Patate douce </t>
  </si>
  <si>
    <t xml:space="preserve"> Taro </t>
  </si>
  <si>
    <t>POMME DE TERRE</t>
  </si>
  <si>
    <t xml:space="preserve"> Total Racines et tubercules </t>
  </si>
  <si>
    <t xml:space="preserve"> Niébé/Haricot </t>
  </si>
  <si>
    <t xml:space="preserve"> Voandzou </t>
  </si>
  <si>
    <t xml:space="preserve"> Pois d'angole </t>
  </si>
  <si>
    <t xml:space="preserve"> Soja </t>
  </si>
  <si>
    <t xml:space="preserve"> Dohi </t>
  </si>
  <si>
    <t xml:space="preserve"> Sésame </t>
  </si>
  <si>
    <t xml:space="preserve"> Goussi </t>
  </si>
  <si>
    <t>Arachide</t>
  </si>
  <si>
    <t xml:space="preserve"> Total Légumineuses </t>
  </si>
  <si>
    <t xml:space="preserve"> Tomate </t>
  </si>
  <si>
    <t xml:space="preserve"> Piment </t>
  </si>
  <si>
    <t xml:space="preserve"> Gombo </t>
  </si>
  <si>
    <t xml:space="preserve"> Légumes feuille</t>
  </si>
  <si>
    <t xml:space="preserve"> Légumes fruits</t>
  </si>
  <si>
    <t xml:space="preserve"> Oignon </t>
  </si>
  <si>
    <t>CITRULUS/COURGES</t>
  </si>
  <si>
    <t xml:space="preserve"> Total Maraîchères </t>
  </si>
  <si>
    <t xml:space="preserve"> Coton </t>
  </si>
  <si>
    <t>Anacarde</t>
  </si>
  <si>
    <t xml:space="preserve"> Ananas </t>
  </si>
  <si>
    <t>Palmier à huile</t>
  </si>
  <si>
    <t xml:space="preserve"> Canne à sucre </t>
  </si>
  <si>
    <t xml:space="preserve"> Tabac </t>
  </si>
  <si>
    <t xml:space="preserve"> Total Industrielles </t>
  </si>
  <si>
    <t>Ensemble</t>
  </si>
  <si>
    <t xml:space="preserve">Total Maïs </t>
  </si>
  <si>
    <r>
      <rPr>
        <b/>
        <sz val="11"/>
        <color theme="1"/>
        <rFont val="Calibri"/>
        <family val="2"/>
        <scheme val="minor"/>
      </rPr>
      <t>Source</t>
    </r>
    <r>
      <rPr>
        <sz val="11"/>
        <color theme="1"/>
        <rFont val="Calibri"/>
        <family val="2"/>
        <scheme val="minor"/>
      </rPr>
      <t>: MAEP</t>
    </r>
  </si>
  <si>
    <t xml:space="preserve">Statistiques sur la Production Agricole </t>
  </si>
  <si>
    <t xml:space="preserve"> Superf</t>
  </si>
  <si>
    <t xml:space="preserve"> Superf= Superficie (en hectare)</t>
  </si>
  <si>
    <t xml:space="preserve"> Rend= Rendement (en Tonne/hectare)</t>
  </si>
  <si>
    <t xml:space="preserve"> Prod= Production (en tonne)</t>
  </si>
  <si>
    <t xml:space="preserve">Culture </t>
  </si>
  <si>
    <t>Cultures</t>
  </si>
  <si>
    <t>Bénin</t>
  </si>
  <si>
    <t>Alibori</t>
  </si>
  <si>
    <t>Atacora</t>
  </si>
  <si>
    <t>Atlantique</t>
  </si>
  <si>
    <t>Borgou</t>
  </si>
  <si>
    <t>Collines</t>
  </si>
  <si>
    <t>Couffo</t>
  </si>
  <si>
    <t>Donga</t>
  </si>
  <si>
    <t>Littoral</t>
  </si>
  <si>
    <t>Mono</t>
  </si>
  <si>
    <t>Ouémé</t>
  </si>
  <si>
    <t>Plateau</t>
  </si>
  <si>
    <t>Zou</t>
  </si>
  <si>
    <t>Mais local</t>
  </si>
  <si>
    <t>Mais améliore</t>
  </si>
  <si>
    <t>S/total maïs</t>
  </si>
  <si>
    <t>Sorgho</t>
  </si>
  <si>
    <t>Petit mil</t>
  </si>
  <si>
    <t>Riz</t>
  </si>
  <si>
    <t>Fonio</t>
  </si>
  <si>
    <t>S/total céréales</t>
  </si>
  <si>
    <t>Igname</t>
  </si>
  <si>
    <t>Manioc</t>
  </si>
  <si>
    <t>Patate douce</t>
  </si>
  <si>
    <t>Taro</t>
  </si>
  <si>
    <t>Pomme de terre</t>
  </si>
  <si>
    <t>S/total rac/tub</t>
  </si>
  <si>
    <t>Niebe/haricot</t>
  </si>
  <si>
    <t>Pois d'angole</t>
  </si>
  <si>
    <t>Vouandzou</t>
  </si>
  <si>
    <t>Goussi</t>
  </si>
  <si>
    <t>Sesame</t>
  </si>
  <si>
    <t>Dohi</t>
  </si>
  <si>
    <t>Soja</t>
  </si>
  <si>
    <t>S/total leg.</t>
  </si>
  <si>
    <t>Tomate</t>
  </si>
  <si>
    <t>Piment</t>
  </si>
  <si>
    <t>Gombo</t>
  </si>
  <si>
    <t>Legumes feuilles</t>
  </si>
  <si>
    <t>Oignon</t>
  </si>
  <si>
    <t>S/total cult. Mar.</t>
  </si>
  <si>
    <t>Coton</t>
  </si>
  <si>
    <t>Ananas</t>
  </si>
  <si>
    <t>Canne a sucre</t>
  </si>
  <si>
    <t>Tabac</t>
  </si>
  <si>
    <t>S/tot cult. Industrielles</t>
  </si>
  <si>
    <t>NB: Il ressort que les deux tableaux comportent les mêmes valeurs pour les spéculations disponibles, donc justes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</si>
</sst>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sz val="9"/>
      <color rgb="FF00B0F0"/>
      <name val="Arial Narrow"/>
      <family val="2"/>
    </font>
    <font>
      <b/>
      <sz val="9"/>
      <color rgb="FFFF0000"/>
      <name val="Arial Narrow"/>
      <family val="2"/>
    </font>
    <font>
      <sz val="9"/>
      <color theme="1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000000"/>
      <name val="Garamond"/>
      <family val="1"/>
    </font>
    <font>
      <sz val="10"/>
      <color rgb="FF000000"/>
      <name val="Garamond"/>
      <family val="1"/>
    </font>
    <font>
      <sz val="9"/>
      <color rgb="FF000000"/>
      <name val="Garamond"/>
      <family val="1"/>
    </font>
    <font>
      <sz val="9"/>
      <color rgb="FF000000"/>
      <name val="Calibri"/>
      <family val="2"/>
    </font>
    <font>
      <b/>
      <sz val="9"/>
      <color rgb="FF000000"/>
      <name val="Garamond"/>
      <family val="1"/>
    </font>
    <font>
      <sz val="11"/>
      <color rgb="FF000000"/>
      <name val="Calibri"/>
      <family val="2"/>
    </font>
    <font>
      <sz val="9"/>
      <color theme="1"/>
      <name val="Garamond"/>
      <family val="1"/>
    </font>
    <font>
      <sz val="11"/>
      <color rgb="FF000000"/>
      <name val="Garamond"/>
      <family val="1"/>
    </font>
    <font>
      <sz val="9"/>
      <color rgb="FFFF0000"/>
      <name val="Arial Narrow"/>
      <family val="2"/>
    </font>
    <font>
      <sz val="6"/>
      <color rgb="FFFF0000"/>
      <name val="Arial"/>
      <family val="2"/>
    </font>
    <font>
      <sz val="9"/>
      <color rgb="FFFF0000"/>
      <name val="Garamond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70">
    <xf numFmtId="0" fontId="0" fillId="0" borderId="0" xfId="0"/>
    <xf numFmtId="1" fontId="0" fillId="0" borderId="0" xfId="0" applyNumberFormat="1"/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0" fillId="0" borderId="1" xfId="0" applyBorder="1"/>
    <xf numFmtId="0" fontId="3" fillId="0" borderId="1" xfId="0" applyFont="1" applyBorder="1"/>
    <xf numFmtId="0" fontId="5" fillId="2" borderId="1" xfId="0" applyFont="1" applyFill="1" applyBorder="1"/>
    <xf numFmtId="0" fontId="6" fillId="0" borderId="1" xfId="0" applyFont="1" applyBorder="1"/>
    <xf numFmtId="3" fontId="5" fillId="2" borderId="1" xfId="0" applyNumberFormat="1" applyFont="1" applyFill="1" applyBorder="1"/>
    <xf numFmtId="0" fontId="8" fillId="3" borderId="1" xfId="0" applyFont="1" applyFill="1" applyBorder="1"/>
    <xf numFmtId="3" fontId="0" fillId="0" borderId="1" xfId="0" applyNumberFormat="1" applyBorder="1"/>
    <xf numFmtId="3" fontId="8" fillId="3" borderId="1" xfId="0" applyNumberFormat="1" applyFont="1" applyFill="1" applyBorder="1"/>
    <xf numFmtId="3" fontId="0" fillId="0" borderId="0" xfId="0" applyNumberFormat="1"/>
    <xf numFmtId="0" fontId="4" fillId="0" borderId="1" xfId="0" applyFont="1" applyBorder="1" applyAlignment="1">
      <alignment horizontal="left"/>
    </xf>
    <xf numFmtId="3" fontId="9" fillId="0" borderId="1" xfId="0" applyNumberFormat="1" applyFont="1" applyBorder="1"/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1" fillId="0" borderId="1" xfId="0" applyFont="1" applyBorder="1"/>
    <xf numFmtId="0" fontId="11" fillId="0" borderId="4" xfId="0" applyFont="1" applyBorder="1" applyAlignment="1">
      <alignment horizontal="center"/>
    </xf>
    <xf numFmtId="0" fontId="12" fillId="0" borderId="7" xfId="0" applyFont="1" applyBorder="1"/>
    <xf numFmtId="3" fontId="13" fillId="0" borderId="8" xfId="0" applyNumberFormat="1" applyFont="1" applyBorder="1" applyAlignment="1">
      <alignment horizontal="right"/>
    </xf>
    <xf numFmtId="3" fontId="14" fillId="0" borderId="8" xfId="0" applyNumberFormat="1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14" fillId="0" borderId="9" xfId="0" applyFont="1" applyBorder="1" applyAlignment="1">
      <alignment horizontal="right"/>
    </xf>
    <xf numFmtId="0" fontId="11" fillId="0" borderId="10" xfId="0" applyFont="1" applyBorder="1"/>
    <xf numFmtId="3" fontId="13" fillId="0" borderId="11" xfId="0" applyNumberFormat="1" applyFont="1" applyBorder="1" applyAlignment="1">
      <alignment horizontal="right"/>
    </xf>
    <xf numFmtId="3" fontId="15" fillId="0" borderId="9" xfId="0" applyNumberFormat="1" applyFont="1" applyBorder="1" applyAlignment="1">
      <alignment horizontal="right"/>
    </xf>
    <xf numFmtId="3" fontId="15" fillId="0" borderId="4" xfId="0" applyNumberFormat="1" applyFont="1" applyBorder="1" applyAlignment="1">
      <alignment horizontal="right"/>
    </xf>
    <xf numFmtId="0" fontId="15" fillId="0" borderId="9" xfId="0" applyFont="1" applyBorder="1" applyAlignment="1">
      <alignment horizontal="right"/>
    </xf>
    <xf numFmtId="0" fontId="14" fillId="0" borderId="0" xfId="0" applyFont="1" applyAlignment="1">
      <alignment horizontal="right"/>
    </xf>
    <xf numFmtId="3" fontId="14" fillId="0" borderId="7" xfId="0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3" fontId="13" fillId="0" borderId="7" xfId="0" applyNumberFormat="1" applyFont="1" applyBorder="1" applyAlignment="1">
      <alignment horizontal="right"/>
    </xf>
    <xf numFmtId="0" fontId="13" fillId="0" borderId="8" xfId="0" applyFont="1" applyBorder="1" applyAlignment="1">
      <alignment horizontal="right"/>
    </xf>
    <xf numFmtId="0" fontId="13" fillId="0" borderId="12" xfId="0" applyFont="1" applyBorder="1" applyAlignment="1">
      <alignment horizontal="right"/>
    </xf>
    <xf numFmtId="3" fontId="13" fillId="0" borderId="6" xfId="0" applyNumberFormat="1" applyFont="1" applyBorder="1" applyAlignment="1">
      <alignment horizontal="right"/>
    </xf>
    <xf numFmtId="0" fontId="13" fillId="0" borderId="9" xfId="0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0" fontId="14" fillId="0" borderId="7" xfId="0" applyFont="1" applyBorder="1" applyAlignment="1">
      <alignment horizontal="right"/>
    </xf>
    <xf numFmtId="3" fontId="16" fillId="0" borderId="0" xfId="0" applyNumberFormat="1" applyFont="1" applyAlignment="1">
      <alignment horizontal="right"/>
    </xf>
    <xf numFmtId="3" fontId="17" fillId="0" borderId="9" xfId="0" applyNumberFormat="1" applyFont="1" applyBorder="1" applyAlignment="1">
      <alignment horizontal="right"/>
    </xf>
    <xf numFmtId="0" fontId="16" fillId="0" borderId="12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3" fontId="16" fillId="0" borderId="12" xfId="0" applyNumberFormat="1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3" fontId="15" fillId="0" borderId="12" xfId="0" applyNumberFormat="1" applyFont="1" applyBorder="1" applyAlignment="1">
      <alignment horizontal="right"/>
    </xf>
    <xf numFmtId="3" fontId="15" fillId="0" borderId="6" xfId="0" applyNumberFormat="1" applyFont="1" applyBorder="1" applyAlignment="1">
      <alignment horizontal="right"/>
    </xf>
    <xf numFmtId="0" fontId="15" fillId="0" borderId="6" xfId="0" applyFont="1" applyBorder="1" applyAlignment="1">
      <alignment horizontal="right"/>
    </xf>
    <xf numFmtId="3" fontId="17" fillId="0" borderId="8" xfId="0" applyNumberFormat="1" applyFont="1" applyBorder="1" applyAlignment="1">
      <alignment horizontal="right"/>
    </xf>
    <xf numFmtId="3" fontId="13" fillId="0" borderId="0" xfId="0" applyNumberFormat="1" applyFont="1" applyAlignment="1">
      <alignment horizontal="right"/>
    </xf>
    <xf numFmtId="0" fontId="13" fillId="0" borderId="7" xfId="0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3" fontId="14" fillId="0" borderId="6" xfId="0" applyNumberFormat="1" applyFont="1" applyBorder="1" applyAlignment="1">
      <alignment horizontal="right"/>
    </xf>
    <xf numFmtId="3" fontId="15" fillId="0" borderId="11" xfId="0" applyNumberFormat="1" applyFont="1" applyBorder="1" applyAlignment="1">
      <alignment horizontal="right"/>
    </xf>
    <xf numFmtId="0" fontId="16" fillId="0" borderId="0" xfId="0" applyFont="1" applyAlignment="1">
      <alignment horizontal="right"/>
    </xf>
    <xf numFmtId="0" fontId="12" fillId="0" borderId="13" xfId="0" applyFont="1" applyBorder="1"/>
    <xf numFmtId="0" fontId="18" fillId="0" borderId="13" xfId="0" applyFont="1" applyBorder="1"/>
    <xf numFmtId="0" fontId="15" fillId="0" borderId="11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0" fontId="19" fillId="4" borderId="1" xfId="0" applyFont="1" applyFill="1" applyBorder="1"/>
    <xf numFmtId="3" fontId="10" fillId="4" borderId="1" xfId="0" applyNumberFormat="1" applyFont="1" applyFill="1" applyBorder="1"/>
    <xf numFmtId="0" fontId="20" fillId="4" borderId="1" xfId="1" applyFont="1" applyFill="1" applyBorder="1" applyAlignment="1">
      <alignment vertical="center"/>
    </xf>
    <xf numFmtId="3" fontId="21" fillId="4" borderId="7" xfId="0" applyNumberFormat="1" applyFont="1" applyFill="1" applyBorder="1" applyAlignment="1">
      <alignment horizontal="right"/>
    </xf>
    <xf numFmtId="3" fontId="0" fillId="5" borderId="0" xfId="0" applyNumberFormat="1" applyFill="1"/>
    <xf numFmtId="0" fontId="1" fillId="0" borderId="0" xfId="0" applyFont="1"/>
  </cellXfs>
  <cellStyles count="2">
    <cellStyle name="Normal" xfId="0" builtinId="0"/>
    <cellStyle name="Normal_Feuil1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opLeftCell="A25" workbookViewId="0">
      <selection activeCell="I45" sqref="I45"/>
    </sheetView>
  </sheetViews>
  <sheetFormatPr baseColWidth="10" defaultRowHeight="15"/>
  <cols>
    <col min="3" max="3" width="11.5703125" style="1" bestFit="1" customWidth="1"/>
  </cols>
  <sheetData>
    <row r="1" spans="1:7" ht="15.75" thickBot="1">
      <c r="A1" s="17" t="s">
        <v>45</v>
      </c>
      <c r="B1" s="18"/>
      <c r="C1" s="18"/>
      <c r="D1" s="18"/>
      <c r="E1" s="18"/>
      <c r="F1" s="18"/>
      <c r="G1" s="19"/>
    </row>
    <row r="2" spans="1:7" ht="15.75" thickBot="1">
      <c r="A2" s="20" t="s">
        <v>50</v>
      </c>
      <c r="B2" s="16" t="s">
        <v>0</v>
      </c>
      <c r="C2" s="16"/>
      <c r="D2" s="16"/>
      <c r="E2" s="16" t="s">
        <v>1</v>
      </c>
      <c r="F2" s="16"/>
      <c r="G2" s="16"/>
    </row>
    <row r="3" spans="1:7" ht="15.75" thickBot="1">
      <c r="A3" s="21"/>
      <c r="B3" s="2" t="s">
        <v>46</v>
      </c>
      <c r="C3" s="3" t="s">
        <v>3</v>
      </c>
      <c r="D3" s="2" t="s">
        <v>4</v>
      </c>
      <c r="E3" s="2" t="s">
        <v>2</v>
      </c>
      <c r="F3" s="2" t="s">
        <v>3</v>
      </c>
      <c r="G3" s="2" t="s">
        <v>4</v>
      </c>
    </row>
    <row r="4" spans="1:7" ht="15.75" thickBot="1">
      <c r="A4" s="5" t="s">
        <v>5</v>
      </c>
      <c r="B4" s="10">
        <v>492720</v>
      </c>
      <c r="C4" s="10">
        <f>+D4/B4*1000</f>
        <v>1276.1852573469719</v>
      </c>
      <c r="D4" s="10">
        <v>628802</v>
      </c>
      <c r="E4" s="10">
        <v>403703.77999999997</v>
      </c>
      <c r="F4" s="10">
        <f>+G4/E4*1000</f>
        <v>1238.033936665146</v>
      </c>
      <c r="G4" s="10">
        <v>499798.98</v>
      </c>
    </row>
    <row r="5" spans="1:7" ht="15.75" thickBot="1">
      <c r="A5" s="5" t="s">
        <v>6</v>
      </c>
      <c r="B5" s="10">
        <v>327440</v>
      </c>
      <c r="C5" s="10">
        <f t="shared" ref="C5:C40" si="0">+D5/B5*1000</f>
        <v>1640.4562667969703</v>
      </c>
      <c r="D5" s="10">
        <v>537151</v>
      </c>
      <c r="E5" s="10">
        <v>535142.22</v>
      </c>
      <c r="F5" s="10">
        <f t="shared" ref="F5:F40" si="1">+G5/E5*1000</f>
        <v>1260.9059700055063</v>
      </c>
      <c r="G5" s="10">
        <v>674764.02</v>
      </c>
    </row>
    <row r="6" spans="1:7" ht="15.75" thickBot="1">
      <c r="A6" s="13" t="s">
        <v>43</v>
      </c>
      <c r="B6" s="14">
        <v>820160</v>
      </c>
      <c r="C6" s="14">
        <f t="shared" si="0"/>
        <v>1421.6165138509559</v>
      </c>
      <c r="D6" s="14">
        <v>1165953</v>
      </c>
      <c r="E6" s="14">
        <v>938846</v>
      </c>
      <c r="F6" s="14">
        <f t="shared" si="1"/>
        <v>1251.0709956691512</v>
      </c>
      <c r="G6" s="14">
        <v>1174563</v>
      </c>
    </row>
    <row r="7" spans="1:7" ht="15.75" thickBot="1">
      <c r="A7" s="5" t="s">
        <v>7</v>
      </c>
      <c r="B7" s="10">
        <v>111873</v>
      </c>
      <c r="C7" s="10">
        <f t="shared" si="0"/>
        <v>1190.7520134438157</v>
      </c>
      <c r="D7" s="10">
        <v>133213</v>
      </c>
      <c r="E7" s="10">
        <v>106902.78559158994</v>
      </c>
      <c r="F7" s="10">
        <f t="shared" si="1"/>
        <v>1009.9713369920811</v>
      </c>
      <c r="G7" s="10">
        <v>107968.74929211588</v>
      </c>
    </row>
    <row r="8" spans="1:7" ht="15.75" thickBot="1">
      <c r="A8" s="5" t="s">
        <v>8</v>
      </c>
      <c r="B8" s="10">
        <v>55797</v>
      </c>
      <c r="C8" s="10">
        <f t="shared" si="0"/>
        <v>3936.1972865924695</v>
      </c>
      <c r="D8" s="10">
        <v>219628</v>
      </c>
      <c r="E8" s="10">
        <v>65729.539116734959</v>
      </c>
      <c r="F8" s="10">
        <f t="shared" si="1"/>
        <v>3333.3749723964988</v>
      </c>
      <c r="G8" s="10">
        <v>219101.20063888098</v>
      </c>
    </row>
    <row r="9" spans="1:7" ht="15.75" thickBot="1">
      <c r="A9" s="5" t="s">
        <v>9</v>
      </c>
      <c r="B9" s="10">
        <v>28387</v>
      </c>
      <c r="C9" s="10">
        <f t="shared" si="0"/>
        <v>869.69387395638853</v>
      </c>
      <c r="D9" s="10">
        <v>24688</v>
      </c>
      <c r="E9" s="10">
        <v>34463.764049444886</v>
      </c>
      <c r="F9" s="10">
        <f t="shared" si="1"/>
        <v>900.15663410878483</v>
      </c>
      <c r="G9" s="10">
        <v>31022.785845467653</v>
      </c>
    </row>
    <row r="10" spans="1:7" ht="15.75" thickBot="1">
      <c r="A10" s="5" t="s">
        <v>10</v>
      </c>
      <c r="B10" s="10">
        <v>1214</v>
      </c>
      <c r="C10" s="10">
        <f t="shared" si="0"/>
        <v>616.14497528830316</v>
      </c>
      <c r="D10" s="10">
        <v>748</v>
      </c>
      <c r="E10" s="10">
        <v>1799.7643979057591</v>
      </c>
      <c r="F10" s="10">
        <f t="shared" si="1"/>
        <v>675.41150088751397</v>
      </c>
      <c r="G10" s="10">
        <v>1215.5815732334418</v>
      </c>
    </row>
    <row r="11" spans="1:7" ht="15.75" thickBot="1">
      <c r="A11" s="6" t="s">
        <v>11</v>
      </c>
      <c r="B11" s="8">
        <f>+SUM(B6:B10)</f>
        <v>1017431</v>
      </c>
      <c r="C11" s="8"/>
      <c r="D11" s="8">
        <f t="shared" ref="D11:G11" si="2">+SUM(D6:D10)</f>
        <v>1544230</v>
      </c>
      <c r="E11" s="8">
        <f t="shared" si="2"/>
        <v>1147741.8531556753</v>
      </c>
      <c r="F11" s="8"/>
      <c r="G11" s="8">
        <f t="shared" si="2"/>
        <v>1533871.3173496979</v>
      </c>
    </row>
    <row r="12" spans="1:7" ht="15.75" thickBot="1">
      <c r="A12" s="5" t="s">
        <v>12</v>
      </c>
      <c r="B12" s="10">
        <v>182204</v>
      </c>
      <c r="C12" s="10">
        <f t="shared" si="0"/>
        <v>15009.884525037871</v>
      </c>
      <c r="D12" s="10">
        <v>2734861</v>
      </c>
      <c r="E12" s="10">
        <v>200394.61989796793</v>
      </c>
      <c r="F12" s="10">
        <f t="shared" si="1"/>
        <v>13668.473090548992</v>
      </c>
      <c r="G12" s="10">
        <v>2739088.4695661683</v>
      </c>
    </row>
    <row r="13" spans="1:7" ht="15.75" thickBot="1">
      <c r="A13" s="5" t="s">
        <v>13</v>
      </c>
      <c r="B13" s="10">
        <v>209816</v>
      </c>
      <c r="C13" s="10">
        <f t="shared" si="0"/>
        <v>17376.753917718383</v>
      </c>
      <c r="D13" s="10">
        <v>3645921</v>
      </c>
      <c r="E13" s="10">
        <v>247753.60346242349</v>
      </c>
      <c r="F13" s="10">
        <f t="shared" si="1"/>
        <v>13302.671208746111</v>
      </c>
      <c r="G13" s="10">
        <v>3295784.7276426814</v>
      </c>
    </row>
    <row r="14" spans="1:7" ht="15.75" thickBot="1">
      <c r="A14" s="5" t="s">
        <v>14</v>
      </c>
      <c r="B14" s="10">
        <v>8108</v>
      </c>
      <c r="C14" s="10">
        <f t="shared" si="0"/>
        <v>6045.2639368524906</v>
      </c>
      <c r="D14" s="10">
        <v>49015</v>
      </c>
      <c r="E14" s="10">
        <v>10191.746635116577</v>
      </c>
      <c r="F14" s="10">
        <f t="shared" si="1"/>
        <v>6851.5660550555658</v>
      </c>
      <c r="G14" s="10">
        <v>69829.425286891521</v>
      </c>
    </row>
    <row r="15" spans="1:7" ht="15.75" thickBot="1">
      <c r="A15" s="5" t="s">
        <v>15</v>
      </c>
      <c r="B15" s="10">
        <v>220</v>
      </c>
      <c r="C15" s="10">
        <f t="shared" si="0"/>
        <v>8527.2727272727279</v>
      </c>
      <c r="D15" s="10">
        <v>1876</v>
      </c>
      <c r="E15" s="10">
        <v>471.46775216931258</v>
      </c>
      <c r="F15" s="10">
        <f t="shared" si="1"/>
        <v>7585.4476230449736</v>
      </c>
      <c r="G15" s="10">
        <v>3576.2939400350688</v>
      </c>
    </row>
    <row r="16" spans="1:7" ht="15.75" thickBot="1">
      <c r="A16" s="4" t="s">
        <v>16</v>
      </c>
      <c r="B16" s="10"/>
      <c r="C16" s="10"/>
      <c r="D16" s="10"/>
      <c r="E16" s="10">
        <v>1322.7419101246714</v>
      </c>
      <c r="F16" s="10">
        <f t="shared" si="1"/>
        <v>12507.379365422721</v>
      </c>
      <c r="G16" s="10">
        <v>16544.034872473152</v>
      </c>
    </row>
    <row r="17" spans="1:7" ht="15.75" thickBot="1">
      <c r="A17" s="6" t="s">
        <v>17</v>
      </c>
      <c r="B17" s="8">
        <f>+SUM(B12:B16)</f>
        <v>400348</v>
      </c>
      <c r="C17" s="8"/>
      <c r="D17" s="8">
        <f>+SUM(D12:D16)</f>
        <v>6431673</v>
      </c>
      <c r="E17" s="8">
        <f t="shared" ref="E17:G17" si="3">+SUM(E12:E16)</f>
        <v>460134.17965780199</v>
      </c>
      <c r="F17" s="8"/>
      <c r="G17" s="8">
        <f t="shared" si="3"/>
        <v>6124822.9513082495</v>
      </c>
    </row>
    <row r="18" spans="1:7" ht="15.75" thickBot="1">
      <c r="A18" s="5" t="s">
        <v>18</v>
      </c>
      <c r="B18" s="10">
        <v>98930</v>
      </c>
      <c r="C18" s="10">
        <f t="shared" si="0"/>
        <v>864.21712321843722</v>
      </c>
      <c r="D18" s="10">
        <v>85497</v>
      </c>
      <c r="E18" s="10">
        <v>111197.42989462687</v>
      </c>
      <c r="F18" s="10">
        <f t="shared" si="1"/>
        <v>838.29476906062496</v>
      </c>
      <c r="G18" s="10">
        <v>93216.223813651261</v>
      </c>
    </row>
    <row r="19" spans="1:7" ht="15.75" thickBot="1">
      <c r="A19" s="5" t="s">
        <v>19</v>
      </c>
      <c r="B19" s="10">
        <v>14230</v>
      </c>
      <c r="C19" s="10">
        <f t="shared" si="0"/>
        <v>892.19957835558682</v>
      </c>
      <c r="D19" s="10">
        <v>12696</v>
      </c>
      <c r="E19" s="10">
        <v>8786.5264547080242</v>
      </c>
      <c r="F19" s="10">
        <f t="shared" si="1"/>
        <v>711.50391634494054</v>
      </c>
      <c r="G19" s="10">
        <v>6251.6479835931859</v>
      </c>
    </row>
    <row r="20" spans="1:7" ht="15.75" thickBot="1">
      <c r="A20" s="5" t="s">
        <v>20</v>
      </c>
      <c r="B20" s="10">
        <v>1789</v>
      </c>
      <c r="C20" s="10">
        <f t="shared" si="0"/>
        <v>795.41643376187812</v>
      </c>
      <c r="D20" s="10">
        <v>1423</v>
      </c>
      <c r="E20" s="10">
        <v>4058.6048889868152</v>
      </c>
      <c r="F20" s="10">
        <f t="shared" si="1"/>
        <v>689.6430251382202</v>
      </c>
      <c r="G20" s="10">
        <v>2798.9885534816376</v>
      </c>
    </row>
    <row r="21" spans="1:7" ht="15.75" thickBot="1">
      <c r="A21" s="5" t="s">
        <v>21</v>
      </c>
      <c r="B21" s="10">
        <v>74649</v>
      </c>
      <c r="C21" s="10">
        <f t="shared" si="0"/>
        <v>899.59677959517205</v>
      </c>
      <c r="D21" s="10">
        <v>67154</v>
      </c>
      <c r="E21" s="10">
        <v>79713.75</v>
      </c>
      <c r="F21" s="10">
        <f t="shared" si="1"/>
        <v>915.69856964928351</v>
      </c>
      <c r="G21" s="10">
        <v>72993.766856380578</v>
      </c>
    </row>
    <row r="22" spans="1:7" ht="15.75" thickBot="1">
      <c r="A22" s="5" t="s">
        <v>22</v>
      </c>
      <c r="B22" s="10">
        <v>1378</v>
      </c>
      <c r="C22" s="10">
        <f t="shared" si="0"/>
        <v>708.27285921625548</v>
      </c>
      <c r="D22" s="10">
        <v>976</v>
      </c>
      <c r="E22" s="10">
        <v>1379</v>
      </c>
      <c r="F22" s="10">
        <f t="shared" si="1"/>
        <v>594.67005076142129</v>
      </c>
      <c r="G22" s="10">
        <v>820.05</v>
      </c>
    </row>
    <row r="23" spans="1:7" ht="15.75" thickBot="1">
      <c r="A23" s="5" t="s">
        <v>23</v>
      </c>
      <c r="B23" s="10">
        <v>650</v>
      </c>
      <c r="C23" s="10">
        <f t="shared" si="0"/>
        <v>738.46153846153845</v>
      </c>
      <c r="D23" s="10">
        <v>480</v>
      </c>
      <c r="E23" s="10">
        <v>160</v>
      </c>
      <c r="F23" s="10">
        <f t="shared" si="1"/>
        <v>3763.9847350875266</v>
      </c>
      <c r="G23" s="10">
        <v>602.23755761400423</v>
      </c>
    </row>
    <row r="24" spans="1:7" ht="15.75" thickBot="1">
      <c r="A24" s="5" t="s">
        <v>24</v>
      </c>
      <c r="B24" s="10">
        <v>8826</v>
      </c>
      <c r="C24" s="10">
        <f t="shared" si="0"/>
        <v>1802.1753908905507</v>
      </c>
      <c r="D24" s="10">
        <v>15906</v>
      </c>
      <c r="E24" s="10">
        <v>8329.5645910911007</v>
      </c>
      <c r="F24" s="10">
        <f t="shared" si="1"/>
        <v>614.96181086174511</v>
      </c>
      <c r="G24" s="10">
        <v>5122.3641246272546</v>
      </c>
    </row>
    <row r="25" spans="1:7" ht="15.75" thickBot="1">
      <c r="A25" s="7" t="s">
        <v>25</v>
      </c>
      <c r="B25" s="10">
        <v>136699</v>
      </c>
      <c r="C25" s="10">
        <f t="shared" si="0"/>
        <v>964.08898382577775</v>
      </c>
      <c r="D25" s="10">
        <v>131790</v>
      </c>
      <c r="E25" s="10">
        <v>140014.28449424705</v>
      </c>
      <c r="F25" s="10">
        <f t="shared" si="1"/>
        <v>867.84295181399261</v>
      </c>
      <c r="G25" s="10">
        <v>121510.40995161149</v>
      </c>
    </row>
    <row r="26" spans="1:7" ht="15.75" thickBot="1">
      <c r="A26" s="8" t="s">
        <v>26</v>
      </c>
      <c r="B26" s="8">
        <f>+SUM(B18:B25)</f>
        <v>337151</v>
      </c>
      <c r="C26" s="8"/>
      <c r="D26" s="8">
        <f t="shared" ref="D26" si="4">+SUM(D18:D25)</f>
        <v>315922</v>
      </c>
      <c r="E26" s="8">
        <f>+SUM(E18:E25)</f>
        <v>353639.16032365989</v>
      </c>
      <c r="F26" s="8"/>
      <c r="G26" s="8">
        <f t="shared" ref="G26" si="5">+SUM(G18:G25)</f>
        <v>303315.68884095945</v>
      </c>
    </row>
    <row r="27" spans="1:7" ht="15.75" thickBot="1">
      <c r="A27" s="5" t="s">
        <v>27</v>
      </c>
      <c r="B27" s="10">
        <v>28127</v>
      </c>
      <c r="C27" s="10">
        <f t="shared" si="0"/>
        <v>5820.7416361503183</v>
      </c>
      <c r="D27" s="10">
        <v>163720</v>
      </c>
      <c r="E27" s="10">
        <v>37968.117637127398</v>
      </c>
      <c r="F27" s="10">
        <f t="shared" si="1"/>
        <v>6445.9947954772651</v>
      </c>
      <c r="G27" s="10">
        <v>244742.28868299176</v>
      </c>
    </row>
    <row r="28" spans="1:7" ht="15.75" thickBot="1">
      <c r="A28" s="5" t="s">
        <v>28</v>
      </c>
      <c r="B28" s="10">
        <v>19724</v>
      </c>
      <c r="C28" s="10">
        <f t="shared" si="0"/>
        <v>1954.1168120056784</v>
      </c>
      <c r="D28" s="10">
        <v>38543</v>
      </c>
      <c r="E28" s="10">
        <v>24351.917156046038</v>
      </c>
      <c r="F28" s="10">
        <f t="shared" si="1"/>
        <v>2782.5168848001686</v>
      </c>
      <c r="G28" s="10">
        <v>67759.620663952999</v>
      </c>
    </row>
    <row r="29" spans="1:7" ht="15.75" thickBot="1">
      <c r="A29" s="5" t="s">
        <v>29</v>
      </c>
      <c r="B29" s="10">
        <v>13552</v>
      </c>
      <c r="C29" s="10">
        <f t="shared" si="0"/>
        <v>3566.7798110979929</v>
      </c>
      <c r="D29" s="10">
        <v>48337</v>
      </c>
      <c r="E29" s="10">
        <v>17780.173388142772</v>
      </c>
      <c r="F29" s="10">
        <f t="shared" si="1"/>
        <v>3832.9541046009972</v>
      </c>
      <c r="G29" s="10">
        <v>68150.588568599254</v>
      </c>
    </row>
    <row r="30" spans="1:7" ht="15.75" thickBot="1">
      <c r="A30" s="5" t="s">
        <v>30</v>
      </c>
      <c r="B30" s="10">
        <v>4618</v>
      </c>
      <c r="C30" s="10">
        <f t="shared" si="0"/>
        <v>4122.7804244261588</v>
      </c>
      <c r="D30" s="10">
        <v>19039</v>
      </c>
      <c r="E30" s="10">
        <v>9665.1199724883918</v>
      </c>
      <c r="F30" s="10">
        <f t="shared" si="1"/>
        <v>7455.1222634032183</v>
      </c>
      <c r="G30" s="10">
        <v>72054.651085361314</v>
      </c>
    </row>
    <row r="31" spans="1:7" ht="15.75" thickBot="1">
      <c r="A31" s="64" t="s">
        <v>31</v>
      </c>
      <c r="B31" s="65">
        <v>275</v>
      </c>
      <c r="C31" s="65">
        <f t="shared" si="0"/>
        <v>7803.636363636364</v>
      </c>
      <c r="D31" s="65">
        <v>2146</v>
      </c>
      <c r="E31" s="65">
        <v>1692.9052999999999</v>
      </c>
      <c r="F31" s="65">
        <f t="shared" si="1"/>
        <v>18404.141389361826</v>
      </c>
      <c r="G31" s="65">
        <v>31156.468499999995</v>
      </c>
    </row>
    <row r="32" spans="1:7" ht="15.75" thickBot="1">
      <c r="A32" s="5" t="s">
        <v>32</v>
      </c>
      <c r="B32" s="10">
        <v>746</v>
      </c>
      <c r="C32" s="10">
        <f t="shared" si="0"/>
        <v>14501.340482573725</v>
      </c>
      <c r="D32" s="10">
        <v>10818</v>
      </c>
      <c r="E32" s="10">
        <v>5648.0501326263402</v>
      </c>
      <c r="F32" s="10">
        <f t="shared" si="1"/>
        <v>40251.886288430454</v>
      </c>
      <c r="G32" s="10">
        <v>227344.67168982999</v>
      </c>
    </row>
    <row r="33" spans="1:7" ht="15.75" thickBot="1">
      <c r="A33" s="66" t="s">
        <v>33</v>
      </c>
      <c r="B33" s="65"/>
      <c r="C33" s="65"/>
      <c r="D33" s="65"/>
      <c r="E33" s="65">
        <v>1210.7005782792667</v>
      </c>
      <c r="F33" s="65">
        <f t="shared" si="1"/>
        <v>1324.4126344041033</v>
      </c>
      <c r="G33" s="65">
        <v>1603.4671423534151</v>
      </c>
    </row>
    <row r="34" spans="1:7" ht="15.75" thickBot="1">
      <c r="A34" s="8" t="s">
        <v>34</v>
      </c>
      <c r="B34" s="8">
        <f>+SUM(B27:B33)</f>
        <v>67042</v>
      </c>
      <c r="C34" s="8"/>
      <c r="D34" s="8">
        <f t="shared" ref="D34:G34" si="6">+SUM(D27:D33)</f>
        <v>282603</v>
      </c>
      <c r="E34" s="8">
        <f t="shared" si="6"/>
        <v>98316.984164710215</v>
      </c>
      <c r="F34" s="8"/>
      <c r="G34" s="8">
        <f t="shared" si="6"/>
        <v>712811.75633308874</v>
      </c>
    </row>
    <row r="35" spans="1:7" ht="15.75" thickBot="1">
      <c r="A35" s="5" t="s">
        <v>35</v>
      </c>
      <c r="B35" s="10">
        <v>208057</v>
      </c>
      <c r="C35" s="10">
        <f t="shared" si="0"/>
        <v>1274.5449564302089</v>
      </c>
      <c r="D35" s="10">
        <v>265178</v>
      </c>
      <c r="E35" s="10">
        <v>335140.69</v>
      </c>
      <c r="F35" s="10">
        <f t="shared" si="1"/>
        <v>716.19939673693455</v>
      </c>
      <c r="G35" s="10">
        <v>240027.56</v>
      </c>
    </row>
    <row r="36" spans="1:7" ht="15.75" thickBot="1">
      <c r="A36" s="5" t="s">
        <v>36</v>
      </c>
      <c r="B36" s="10"/>
      <c r="C36" s="10"/>
      <c r="D36" s="10"/>
      <c r="E36" s="10"/>
      <c r="F36" s="10"/>
      <c r="G36" s="10"/>
    </row>
    <row r="37" spans="1:7" ht="15.75" thickBot="1">
      <c r="A37" s="5" t="s">
        <v>37</v>
      </c>
      <c r="B37" s="10">
        <v>3101</v>
      </c>
      <c r="C37" s="10">
        <f t="shared" si="0"/>
        <v>79555.627217026762</v>
      </c>
      <c r="D37" s="10">
        <v>246702</v>
      </c>
      <c r="E37" s="10">
        <v>6548.6</v>
      </c>
      <c r="F37" s="10">
        <f t="shared" si="1"/>
        <v>57361.256986226057</v>
      </c>
      <c r="G37" s="10">
        <v>375635.92749999999</v>
      </c>
    </row>
    <row r="38" spans="1:7" ht="15.75" thickBot="1">
      <c r="A38" s="5" t="s">
        <v>38</v>
      </c>
      <c r="B38" s="10"/>
      <c r="C38" s="10"/>
      <c r="D38" s="10"/>
      <c r="E38" s="10"/>
      <c r="F38" s="10"/>
      <c r="G38" s="10"/>
    </row>
    <row r="39" spans="1:7" ht="15.75" thickBot="1">
      <c r="A39" s="5" t="s">
        <v>39</v>
      </c>
      <c r="B39" s="10">
        <v>345</v>
      </c>
      <c r="C39" s="10">
        <f t="shared" si="0"/>
        <v>20176.8115942029</v>
      </c>
      <c r="D39" s="10">
        <v>6961</v>
      </c>
      <c r="E39" s="10">
        <v>460.06613333333337</v>
      </c>
      <c r="F39" s="10">
        <f t="shared" si="1"/>
        <v>21789.975879713667</v>
      </c>
      <c r="G39" s="10">
        <v>10024.829948406466</v>
      </c>
    </row>
    <row r="40" spans="1:7" ht="15.75" thickBot="1">
      <c r="A40" s="5" t="s">
        <v>40</v>
      </c>
      <c r="B40" s="10">
        <v>527</v>
      </c>
      <c r="C40" s="10">
        <f t="shared" si="0"/>
        <v>759.01328273244781</v>
      </c>
      <c r="D40" s="10">
        <v>400</v>
      </c>
      <c r="E40" s="10">
        <v>19.986719787516602</v>
      </c>
      <c r="F40" s="10">
        <f t="shared" si="1"/>
        <v>749.11096345514954</v>
      </c>
      <c r="G40" s="10">
        <v>14.972270916334661</v>
      </c>
    </row>
    <row r="41" spans="1:7" ht="15.75" thickBot="1">
      <c r="A41" s="8" t="s">
        <v>41</v>
      </c>
      <c r="B41" s="8">
        <f>SUM(B35:B40)</f>
        <v>212030</v>
      </c>
      <c r="C41" s="8"/>
      <c r="D41" s="8">
        <f t="shared" ref="D41:G41" si="7">SUM(D35:D40)</f>
        <v>519241</v>
      </c>
      <c r="E41" s="8">
        <f t="shared" si="7"/>
        <v>342169.34285312082</v>
      </c>
      <c r="F41" s="8"/>
      <c r="G41" s="8">
        <f t="shared" si="7"/>
        <v>625703.28971932281</v>
      </c>
    </row>
    <row r="42" spans="1:7" ht="15.75" thickBot="1">
      <c r="B42" s="10"/>
      <c r="C42" s="10"/>
      <c r="D42" s="10"/>
      <c r="E42" s="10"/>
      <c r="F42" s="10"/>
      <c r="G42" s="10"/>
    </row>
    <row r="43" spans="1:7" ht="15.75" thickBot="1">
      <c r="A43" s="9" t="s">
        <v>42</v>
      </c>
      <c r="B43" s="11">
        <f t="shared" ref="B43:G43" si="8">B41+B34+B26+B17+B11</f>
        <v>2034002</v>
      </c>
      <c r="C43" s="11">
        <f t="shared" si="8"/>
        <v>0</v>
      </c>
      <c r="D43" s="11">
        <f t="shared" si="8"/>
        <v>9093669</v>
      </c>
      <c r="E43" s="11">
        <f t="shared" si="8"/>
        <v>2402001.5201549684</v>
      </c>
      <c r="F43" s="11">
        <f t="shared" si="8"/>
        <v>0</v>
      </c>
      <c r="G43" s="11">
        <f t="shared" si="8"/>
        <v>9300525.0035513192</v>
      </c>
    </row>
    <row r="44" spans="1:7">
      <c r="A44" t="s">
        <v>44</v>
      </c>
    </row>
    <row r="45" spans="1:7">
      <c r="A45" s="15" t="s">
        <v>47</v>
      </c>
      <c r="G45" s="12"/>
    </row>
    <row r="46" spans="1:7">
      <c r="A46" s="15" t="s">
        <v>48</v>
      </c>
    </row>
    <row r="47" spans="1:7">
      <c r="A47" s="15" t="s">
        <v>49</v>
      </c>
      <c r="G47" s="12"/>
    </row>
    <row r="48" spans="1:7">
      <c r="B48" s="12"/>
      <c r="C48" s="12"/>
      <c r="D48" s="12"/>
      <c r="E48" s="12"/>
      <c r="F48" s="12"/>
      <c r="G48" s="12"/>
    </row>
  </sheetData>
  <mergeCells count="4">
    <mergeCell ref="B2:D2"/>
    <mergeCell ref="E2:G2"/>
    <mergeCell ref="A1:G1"/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9"/>
  <sheetViews>
    <sheetView tabSelected="1" workbookViewId="0">
      <selection activeCell="H43" sqref="H43"/>
    </sheetView>
  </sheetViews>
  <sheetFormatPr baseColWidth="10" defaultRowHeight="15"/>
  <sheetData>
    <row r="1" spans="1:22" ht="15.75" thickBot="1">
      <c r="A1" s="17" t="s">
        <v>45</v>
      </c>
      <c r="B1" s="18"/>
      <c r="C1" s="18"/>
      <c r="D1" s="18"/>
      <c r="E1" s="18"/>
      <c r="F1" s="18"/>
      <c r="G1" s="19"/>
    </row>
    <row r="2" spans="1:22" ht="15.75" thickBot="1">
      <c r="A2" s="20" t="s">
        <v>50</v>
      </c>
      <c r="B2" s="16" t="s">
        <v>0</v>
      </c>
      <c r="C2" s="16"/>
      <c r="D2" s="16"/>
      <c r="E2" s="16" t="s">
        <v>1</v>
      </c>
      <c r="F2" s="16"/>
      <c r="G2" s="16"/>
    </row>
    <row r="3" spans="1:22" ht="15.75" thickBot="1">
      <c r="A3" s="21"/>
      <c r="B3" s="2" t="s">
        <v>46</v>
      </c>
      <c r="C3" s="3" t="s">
        <v>3</v>
      </c>
      <c r="D3" s="2" t="s">
        <v>4</v>
      </c>
      <c r="E3" s="2" t="s">
        <v>2</v>
      </c>
      <c r="F3" s="2" t="s">
        <v>3</v>
      </c>
      <c r="G3" s="2" t="s">
        <v>4</v>
      </c>
      <c r="I3" s="22" t="s">
        <v>51</v>
      </c>
      <c r="J3" s="23" t="s">
        <v>52</v>
      </c>
      <c r="K3" s="23" t="s">
        <v>53</v>
      </c>
      <c r="L3" s="23" t="s">
        <v>54</v>
      </c>
      <c r="M3" s="23" t="s">
        <v>55</v>
      </c>
      <c r="N3" s="23" t="s">
        <v>56</v>
      </c>
      <c r="O3" s="23" t="s">
        <v>57</v>
      </c>
      <c r="P3" s="23" t="s">
        <v>58</v>
      </c>
      <c r="Q3" s="23" t="s">
        <v>59</v>
      </c>
      <c r="R3" s="23" t="s">
        <v>60</v>
      </c>
      <c r="S3" s="23" t="s">
        <v>61</v>
      </c>
      <c r="T3" s="23" t="s">
        <v>62</v>
      </c>
      <c r="U3" s="23" t="s">
        <v>63</v>
      </c>
      <c r="V3" s="23" t="s">
        <v>64</v>
      </c>
    </row>
    <row r="4" spans="1:22" ht="15.75" thickBot="1">
      <c r="A4" s="5" t="s">
        <v>5</v>
      </c>
      <c r="B4" s="10">
        <v>492720</v>
      </c>
      <c r="C4" s="10">
        <f>+D4/B4*1000</f>
        <v>1276.1852573469719</v>
      </c>
      <c r="D4" s="10">
        <v>628802</v>
      </c>
      <c r="E4" s="10">
        <v>403703.77999999997</v>
      </c>
      <c r="F4" s="10">
        <f>+G4/E4*1000</f>
        <v>1238.033936665146</v>
      </c>
      <c r="G4" s="10">
        <v>499798.98</v>
      </c>
      <c r="H4" s="63">
        <f>G4-J4</f>
        <v>-2.0000000018626451E-2</v>
      </c>
      <c r="I4" s="24" t="s">
        <v>65</v>
      </c>
      <c r="J4" s="25">
        <v>499799</v>
      </c>
      <c r="K4" s="26">
        <v>198080</v>
      </c>
      <c r="L4" s="26">
        <v>129535</v>
      </c>
      <c r="M4" s="26">
        <v>107727</v>
      </c>
      <c r="N4" s="26">
        <v>136519</v>
      </c>
      <c r="O4" s="26">
        <v>90274</v>
      </c>
      <c r="P4" s="26">
        <v>124503</v>
      </c>
      <c r="Q4" s="26">
        <v>34467</v>
      </c>
      <c r="R4" s="27">
        <v>0</v>
      </c>
      <c r="S4" s="26">
        <v>51028</v>
      </c>
      <c r="T4" s="26">
        <v>86661</v>
      </c>
      <c r="U4" s="26">
        <v>152642</v>
      </c>
      <c r="V4" s="26">
        <v>63128</v>
      </c>
    </row>
    <row r="5" spans="1:22" ht="15.75" thickBot="1">
      <c r="A5" s="5" t="s">
        <v>6</v>
      </c>
      <c r="B5" s="10">
        <v>327440</v>
      </c>
      <c r="C5" s="10">
        <f t="shared" ref="C5:C40" si="0">+D5/B5*1000</f>
        <v>1640.4562667969703</v>
      </c>
      <c r="D5" s="10">
        <v>537151</v>
      </c>
      <c r="E5" s="10">
        <v>535142.22</v>
      </c>
      <c r="F5" s="10">
        <f t="shared" ref="F5:F40" si="1">+G5/E5*1000</f>
        <v>1260.9059700055063</v>
      </c>
      <c r="G5" s="10">
        <v>674764.02</v>
      </c>
      <c r="H5" s="63">
        <f t="shared" ref="H5:H18" si="2">G5-J5</f>
        <v>2.0000000018626451E-2</v>
      </c>
      <c r="I5" s="24" t="s">
        <v>66</v>
      </c>
      <c r="J5" s="25">
        <v>674764</v>
      </c>
      <c r="K5" s="28">
        <v>0</v>
      </c>
      <c r="L5" s="28">
        <v>0</v>
      </c>
      <c r="M5" s="27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7">
        <v>0</v>
      </c>
    </row>
    <row r="6" spans="1:22" ht="15.75" thickBot="1">
      <c r="A6" s="13" t="s">
        <v>43</v>
      </c>
      <c r="B6" s="14">
        <v>820160</v>
      </c>
      <c r="C6" s="14">
        <f t="shared" si="0"/>
        <v>1421.6165138509559</v>
      </c>
      <c r="D6" s="14">
        <v>1165953</v>
      </c>
      <c r="E6" s="14">
        <v>938846</v>
      </c>
      <c r="F6" s="14">
        <f t="shared" si="1"/>
        <v>1251.0709956691512</v>
      </c>
      <c r="G6" s="14">
        <v>1174563</v>
      </c>
      <c r="H6" s="63">
        <f t="shared" si="2"/>
        <v>0</v>
      </c>
      <c r="I6" s="29" t="s">
        <v>67</v>
      </c>
      <c r="J6" s="30">
        <v>1174563</v>
      </c>
      <c r="K6" s="31">
        <v>198080</v>
      </c>
      <c r="L6" s="31">
        <v>129535</v>
      </c>
      <c r="M6" s="32">
        <v>107727</v>
      </c>
      <c r="N6" s="31">
        <v>136519</v>
      </c>
      <c r="O6" s="31">
        <v>90274</v>
      </c>
      <c r="P6" s="31">
        <v>124503</v>
      </c>
      <c r="Q6" s="31">
        <v>34467</v>
      </c>
      <c r="R6" s="33">
        <v>0</v>
      </c>
      <c r="S6" s="31">
        <v>51028</v>
      </c>
      <c r="T6" s="31">
        <v>86661</v>
      </c>
      <c r="U6" s="31">
        <v>152642</v>
      </c>
      <c r="V6" s="32">
        <v>63128</v>
      </c>
    </row>
    <row r="7" spans="1:22" ht="15.75" thickBot="1">
      <c r="A7" s="5" t="s">
        <v>7</v>
      </c>
      <c r="B7" s="10">
        <v>111873</v>
      </c>
      <c r="C7" s="10">
        <f t="shared" si="0"/>
        <v>1190.7520134438157</v>
      </c>
      <c r="D7" s="10">
        <v>133213</v>
      </c>
      <c r="E7" s="10">
        <v>106902.78559158994</v>
      </c>
      <c r="F7" s="10">
        <f t="shared" si="1"/>
        <v>1009.9713369920811</v>
      </c>
      <c r="G7" s="10">
        <v>107968.74929211588</v>
      </c>
      <c r="H7" s="63">
        <f t="shared" si="2"/>
        <v>-0.25070788411539979</v>
      </c>
      <c r="I7" s="24" t="s">
        <v>68</v>
      </c>
      <c r="J7" s="25">
        <v>107969</v>
      </c>
      <c r="K7" s="34">
        <v>43593</v>
      </c>
      <c r="L7" s="35">
        <v>32986</v>
      </c>
      <c r="M7" s="27">
        <v>0</v>
      </c>
      <c r="N7" s="26">
        <v>12574</v>
      </c>
      <c r="O7" s="26">
        <v>1610</v>
      </c>
      <c r="P7" s="27">
        <v>0</v>
      </c>
      <c r="Q7" s="26">
        <v>16656</v>
      </c>
      <c r="R7" s="27">
        <v>0</v>
      </c>
      <c r="S7" s="27">
        <v>0</v>
      </c>
      <c r="T7" s="27">
        <v>0</v>
      </c>
      <c r="U7" s="27">
        <v>0</v>
      </c>
      <c r="V7" s="27">
        <v>550</v>
      </c>
    </row>
    <row r="8" spans="1:22" ht="15.75" thickBot="1">
      <c r="A8" s="5" t="s">
        <v>8</v>
      </c>
      <c r="B8" s="10">
        <v>55797</v>
      </c>
      <c r="C8" s="10">
        <f t="shared" si="0"/>
        <v>3936.1972865924695</v>
      </c>
      <c r="D8" s="10">
        <v>219628</v>
      </c>
      <c r="E8" s="10">
        <v>65729.539116734959</v>
      </c>
      <c r="F8" s="10">
        <f t="shared" si="1"/>
        <v>3333.3749723964988</v>
      </c>
      <c r="G8" s="10">
        <v>219101.20063888098</v>
      </c>
      <c r="H8" s="63">
        <f>G8-J9</f>
        <v>0.20063888098229654</v>
      </c>
      <c r="I8" s="24" t="s">
        <v>69</v>
      </c>
      <c r="J8" s="25">
        <v>31023</v>
      </c>
      <c r="K8" s="36">
        <v>9413</v>
      </c>
      <c r="L8" s="37">
        <v>18644</v>
      </c>
      <c r="M8" s="38">
        <v>0</v>
      </c>
      <c r="N8" s="38">
        <v>183</v>
      </c>
      <c r="O8" s="38">
        <v>0</v>
      </c>
      <c r="P8" s="38">
        <v>0</v>
      </c>
      <c r="Q8" s="25">
        <v>2783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</row>
    <row r="9" spans="1:22" ht="15.75" thickBot="1">
      <c r="A9" s="5" t="s">
        <v>9</v>
      </c>
      <c r="B9" s="10">
        <v>28387</v>
      </c>
      <c r="C9" s="10">
        <f t="shared" si="0"/>
        <v>869.69387395638853</v>
      </c>
      <c r="D9" s="10">
        <v>24688</v>
      </c>
      <c r="E9" s="10">
        <v>34463.764049444886</v>
      </c>
      <c r="F9" s="10">
        <f t="shared" si="1"/>
        <v>900.15663410878483</v>
      </c>
      <c r="G9" s="10">
        <v>31022.785845467653</v>
      </c>
      <c r="H9" s="63">
        <f>G9-J8</f>
        <v>-0.21415453234658344</v>
      </c>
      <c r="I9" s="24" t="s">
        <v>70</v>
      </c>
      <c r="J9" s="25">
        <v>219101</v>
      </c>
      <c r="K9" s="34">
        <v>89753</v>
      </c>
      <c r="L9" s="35">
        <v>47330</v>
      </c>
      <c r="M9" s="27">
        <v>493</v>
      </c>
      <c r="N9" s="26">
        <v>5393</v>
      </c>
      <c r="O9" s="26">
        <v>38330</v>
      </c>
      <c r="P9" s="26">
        <v>2454</v>
      </c>
      <c r="Q9" s="26">
        <v>26729</v>
      </c>
      <c r="R9" s="27">
        <v>0</v>
      </c>
      <c r="S9" s="26">
        <v>1881</v>
      </c>
      <c r="T9" s="26">
        <v>2002</v>
      </c>
      <c r="U9" s="26">
        <v>1277</v>
      </c>
      <c r="V9" s="26">
        <v>3460</v>
      </c>
    </row>
    <row r="10" spans="1:22" ht="15.75" thickBot="1">
      <c r="A10" s="5" t="s">
        <v>10</v>
      </c>
      <c r="B10" s="10">
        <v>1214</v>
      </c>
      <c r="C10" s="10">
        <f t="shared" si="0"/>
        <v>616.14497528830316</v>
      </c>
      <c r="D10" s="10">
        <v>748</v>
      </c>
      <c r="E10" s="10">
        <v>1799.7643979057591</v>
      </c>
      <c r="F10" s="10">
        <f t="shared" si="1"/>
        <v>675.41150088751397</v>
      </c>
      <c r="G10" s="10">
        <v>1215.5815732334418</v>
      </c>
      <c r="H10" s="63">
        <f t="shared" si="2"/>
        <v>-0.41842676655824107</v>
      </c>
      <c r="I10" s="24" t="s">
        <v>71</v>
      </c>
      <c r="J10" s="25">
        <v>1216</v>
      </c>
      <c r="K10" s="39">
        <v>0</v>
      </c>
      <c r="L10" s="40">
        <v>1216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</row>
    <row r="11" spans="1:22" ht="15.75" thickBot="1">
      <c r="A11" s="6" t="s">
        <v>11</v>
      </c>
      <c r="B11" s="8">
        <f>+SUM(B6:B10)</f>
        <v>1017431</v>
      </c>
      <c r="C11" s="8"/>
      <c r="D11" s="8">
        <f t="shared" ref="D11:G11" si="3">+SUM(D6:D10)</f>
        <v>1544230</v>
      </c>
      <c r="E11" s="8">
        <f t="shared" si="3"/>
        <v>1147741.8531556753</v>
      </c>
      <c r="F11" s="8"/>
      <c r="G11" s="8">
        <f t="shared" si="3"/>
        <v>1533871.3173496979</v>
      </c>
      <c r="H11" s="63">
        <f t="shared" si="2"/>
        <v>0.31734969792887568</v>
      </c>
      <c r="I11" s="22" t="s">
        <v>72</v>
      </c>
      <c r="J11" s="32">
        <v>1533871</v>
      </c>
      <c r="K11" s="31">
        <v>340839</v>
      </c>
      <c r="L11" s="31">
        <v>229711</v>
      </c>
      <c r="M11" s="31">
        <v>108220</v>
      </c>
      <c r="N11" s="31">
        <v>154669</v>
      </c>
      <c r="O11" s="31">
        <v>130213</v>
      </c>
      <c r="P11" s="31">
        <v>126957</v>
      </c>
      <c r="Q11" s="31">
        <v>80635</v>
      </c>
      <c r="R11" s="33">
        <v>0</v>
      </c>
      <c r="S11" s="31">
        <v>52909</v>
      </c>
      <c r="T11" s="31">
        <v>88663</v>
      </c>
      <c r="U11" s="31">
        <v>153918</v>
      </c>
      <c r="V11" s="31">
        <v>67138</v>
      </c>
    </row>
    <row r="12" spans="1:22" ht="15.75" thickBot="1">
      <c r="A12" s="5" t="s">
        <v>12</v>
      </c>
      <c r="B12" s="10">
        <v>182204</v>
      </c>
      <c r="C12" s="10">
        <f t="shared" si="0"/>
        <v>15009.884525037871</v>
      </c>
      <c r="D12" s="10">
        <v>2734861</v>
      </c>
      <c r="E12" s="10">
        <v>200394.61989796793</v>
      </c>
      <c r="F12" s="10">
        <f t="shared" si="1"/>
        <v>13668.473090548992</v>
      </c>
      <c r="G12" s="10">
        <v>2739088.4695661683</v>
      </c>
      <c r="H12" s="63">
        <f t="shared" si="2"/>
        <v>0.46956616826355457</v>
      </c>
      <c r="I12" s="24" t="s">
        <v>73</v>
      </c>
      <c r="J12" s="25">
        <v>2739088</v>
      </c>
      <c r="K12" s="42">
        <v>286712</v>
      </c>
      <c r="L12" s="35">
        <v>534191</v>
      </c>
      <c r="M12" s="27">
        <v>0</v>
      </c>
      <c r="N12" s="42">
        <v>783113</v>
      </c>
      <c r="O12" s="35">
        <v>646755</v>
      </c>
      <c r="P12" s="26">
        <v>2043</v>
      </c>
      <c r="Q12" s="42">
        <v>362241</v>
      </c>
      <c r="R12" s="43">
        <v>0</v>
      </c>
      <c r="S12" s="34">
        <v>0</v>
      </c>
      <c r="T12" s="43">
        <v>0</v>
      </c>
      <c r="U12" s="44">
        <v>24327</v>
      </c>
      <c r="V12" s="35">
        <v>99708</v>
      </c>
    </row>
    <row r="13" spans="1:22" ht="15.75" thickBot="1">
      <c r="A13" s="5" t="s">
        <v>13</v>
      </c>
      <c r="B13" s="10">
        <v>209816</v>
      </c>
      <c r="C13" s="10">
        <f t="shared" si="0"/>
        <v>17376.753917718383</v>
      </c>
      <c r="D13" s="10">
        <v>3645921</v>
      </c>
      <c r="E13" s="10">
        <v>247753.60346242349</v>
      </c>
      <c r="F13" s="10">
        <f t="shared" si="1"/>
        <v>13302.671208746111</v>
      </c>
      <c r="G13" s="10">
        <v>3295784.7276426814</v>
      </c>
      <c r="H13" s="63">
        <f t="shared" si="2"/>
        <v>-0.27235731855034828</v>
      </c>
      <c r="I13" s="24" t="s">
        <v>74</v>
      </c>
      <c r="J13" s="25">
        <v>3295785</v>
      </c>
      <c r="K13" s="42">
        <v>17397</v>
      </c>
      <c r="L13" s="35">
        <v>168963</v>
      </c>
      <c r="M13" s="26">
        <v>579912</v>
      </c>
      <c r="N13" s="42">
        <v>180852</v>
      </c>
      <c r="O13" s="35">
        <v>680396</v>
      </c>
      <c r="P13" s="26">
        <v>225175</v>
      </c>
      <c r="Q13" s="42">
        <v>134125</v>
      </c>
      <c r="R13" s="43">
        <v>0</v>
      </c>
      <c r="S13" s="42">
        <v>196250</v>
      </c>
      <c r="T13" s="35">
        <v>201650</v>
      </c>
      <c r="U13" s="42">
        <v>553111</v>
      </c>
      <c r="V13" s="35">
        <v>357954</v>
      </c>
    </row>
    <row r="14" spans="1:22" ht="15.75" thickBot="1">
      <c r="A14" s="5" t="s">
        <v>14</v>
      </c>
      <c r="B14" s="10">
        <v>8108</v>
      </c>
      <c r="C14" s="10">
        <f t="shared" si="0"/>
        <v>6045.2639368524906</v>
      </c>
      <c r="D14" s="10">
        <v>49015</v>
      </c>
      <c r="E14" s="10">
        <v>10191.746635116577</v>
      </c>
      <c r="F14" s="10">
        <f t="shared" si="1"/>
        <v>6851.5660550555658</v>
      </c>
      <c r="G14" s="10">
        <v>69829.425286891521</v>
      </c>
      <c r="H14" s="63">
        <f t="shared" si="2"/>
        <v>0.42528689152095467</v>
      </c>
      <c r="I14" s="24" t="s">
        <v>75</v>
      </c>
      <c r="J14" s="25">
        <v>69829</v>
      </c>
      <c r="K14" s="42">
        <v>5897</v>
      </c>
      <c r="L14" s="35">
        <v>8099</v>
      </c>
      <c r="M14" s="26">
        <v>14346</v>
      </c>
      <c r="N14" s="42">
        <v>10113</v>
      </c>
      <c r="O14" s="43">
        <v>338</v>
      </c>
      <c r="P14" s="26">
        <v>4279</v>
      </c>
      <c r="Q14" s="42">
        <v>6049</v>
      </c>
      <c r="R14" s="43">
        <v>0</v>
      </c>
      <c r="S14" s="42">
        <v>1828</v>
      </c>
      <c r="T14" s="35">
        <v>6530</v>
      </c>
      <c r="U14" s="42">
        <v>4160</v>
      </c>
      <c r="V14" s="35">
        <v>8190</v>
      </c>
    </row>
    <row r="15" spans="1:22" ht="15.75" thickBot="1">
      <c r="A15" s="5" t="s">
        <v>15</v>
      </c>
      <c r="B15" s="10">
        <v>220</v>
      </c>
      <c r="C15" s="10">
        <f t="shared" si="0"/>
        <v>8527.2727272727279</v>
      </c>
      <c r="D15" s="10">
        <v>1876</v>
      </c>
      <c r="E15" s="10">
        <v>471.46775216931258</v>
      </c>
      <c r="F15" s="10">
        <f t="shared" si="1"/>
        <v>7585.4476230449736</v>
      </c>
      <c r="G15" s="10">
        <v>3576.2939400350688</v>
      </c>
      <c r="H15" s="63">
        <f t="shared" si="2"/>
        <v>0.29394003506877198</v>
      </c>
      <c r="I15" s="24" t="s">
        <v>76</v>
      </c>
      <c r="J15" s="25">
        <v>3576</v>
      </c>
      <c r="K15" s="34">
        <v>0</v>
      </c>
      <c r="L15" s="43">
        <v>741</v>
      </c>
      <c r="M15" s="27">
        <v>0</v>
      </c>
      <c r="N15" s="34">
        <v>0</v>
      </c>
      <c r="O15" s="43">
        <v>0</v>
      </c>
      <c r="P15" s="27">
        <v>0</v>
      </c>
      <c r="Q15" s="34">
        <v>276</v>
      </c>
      <c r="R15" s="43">
        <v>0</v>
      </c>
      <c r="S15" s="34">
        <v>0</v>
      </c>
      <c r="T15" s="43">
        <v>403</v>
      </c>
      <c r="U15" s="42">
        <v>1187</v>
      </c>
      <c r="V15" s="43">
        <v>969</v>
      </c>
    </row>
    <row r="16" spans="1:22" ht="15.75" thickBot="1">
      <c r="A16" s="4" t="s">
        <v>16</v>
      </c>
      <c r="B16" s="10"/>
      <c r="C16" s="10"/>
      <c r="D16" s="10"/>
      <c r="E16" s="10">
        <v>1322.7419101246714</v>
      </c>
      <c r="F16" s="10">
        <f t="shared" si="1"/>
        <v>12507.379365422721</v>
      </c>
      <c r="G16" s="10">
        <v>16544.034872473152</v>
      </c>
      <c r="H16" s="63">
        <f t="shared" si="2"/>
        <v>3.4872473152063321E-2</v>
      </c>
      <c r="I16" s="24" t="s">
        <v>77</v>
      </c>
      <c r="J16" s="45">
        <v>16544</v>
      </c>
      <c r="K16" s="39">
        <v>602</v>
      </c>
      <c r="L16" s="40">
        <v>14209</v>
      </c>
      <c r="M16" s="41">
        <v>0</v>
      </c>
      <c r="N16" s="46">
        <v>0</v>
      </c>
      <c r="O16" s="47">
        <v>0</v>
      </c>
      <c r="P16" s="41">
        <v>0</v>
      </c>
      <c r="Q16" s="48">
        <v>1733</v>
      </c>
      <c r="R16" s="49">
        <v>0</v>
      </c>
      <c r="S16" s="46">
        <v>0</v>
      </c>
      <c r="T16" s="47">
        <v>0</v>
      </c>
      <c r="U16" s="46">
        <v>0</v>
      </c>
      <c r="V16" s="47">
        <v>0</v>
      </c>
    </row>
    <row r="17" spans="1:22" ht="15.75" thickBot="1">
      <c r="A17" s="6" t="s">
        <v>17</v>
      </c>
      <c r="B17" s="8">
        <f>+SUM(B12:B16)</f>
        <v>400348</v>
      </c>
      <c r="C17" s="8"/>
      <c r="D17" s="8">
        <f>+SUM(D12:D16)</f>
        <v>6431673</v>
      </c>
      <c r="E17" s="8">
        <f t="shared" ref="E17:G17" si="4">+SUM(E12:E16)</f>
        <v>460134.17965780199</v>
      </c>
      <c r="F17" s="8"/>
      <c r="G17" s="8">
        <f t="shared" si="4"/>
        <v>6124822.9513082495</v>
      </c>
      <c r="H17" s="63">
        <f t="shared" si="2"/>
        <v>-4.8691750504076481E-2</v>
      </c>
      <c r="I17" s="22" t="s">
        <v>78</v>
      </c>
      <c r="J17" s="31">
        <v>6124823</v>
      </c>
      <c r="K17" s="50">
        <v>310608</v>
      </c>
      <c r="L17" s="51">
        <v>726204</v>
      </c>
      <c r="M17" s="50">
        <v>594258</v>
      </c>
      <c r="N17" s="51">
        <v>974077</v>
      </c>
      <c r="O17" s="50">
        <v>1327488</v>
      </c>
      <c r="P17" s="51">
        <v>231497</v>
      </c>
      <c r="Q17" s="50">
        <v>504424</v>
      </c>
      <c r="R17" s="52">
        <v>0</v>
      </c>
      <c r="S17" s="50">
        <v>198078</v>
      </c>
      <c r="T17" s="51">
        <v>208583</v>
      </c>
      <c r="U17" s="50">
        <v>582785</v>
      </c>
      <c r="V17" s="51">
        <v>466820</v>
      </c>
    </row>
    <row r="18" spans="1:22" ht="15.75" thickBot="1">
      <c r="A18" s="5" t="s">
        <v>18</v>
      </c>
      <c r="B18" s="10">
        <v>98930</v>
      </c>
      <c r="C18" s="10">
        <f t="shared" si="0"/>
        <v>864.21712321843722</v>
      </c>
      <c r="D18" s="10">
        <v>85497</v>
      </c>
      <c r="E18" s="10">
        <v>111197.42989462687</v>
      </c>
      <c r="F18" s="10">
        <f t="shared" si="1"/>
        <v>838.29476906062496</v>
      </c>
      <c r="G18" s="10">
        <v>93216.223813651261</v>
      </c>
      <c r="H18" s="63">
        <f t="shared" si="2"/>
        <v>0.22381365126057062</v>
      </c>
      <c r="I18" s="24" t="s">
        <v>79</v>
      </c>
      <c r="J18" s="53">
        <v>93216</v>
      </c>
      <c r="K18" s="42">
        <v>7913</v>
      </c>
      <c r="L18" s="35">
        <v>15494</v>
      </c>
      <c r="M18" s="42">
        <v>1720</v>
      </c>
      <c r="N18" s="35">
        <v>4571</v>
      </c>
      <c r="O18" s="42">
        <v>15903</v>
      </c>
      <c r="P18" s="35">
        <v>11830</v>
      </c>
      <c r="Q18" s="42">
        <v>6799</v>
      </c>
      <c r="R18" s="43">
        <v>0</v>
      </c>
      <c r="S18" s="42">
        <v>1116</v>
      </c>
      <c r="T18" s="35">
        <v>4600</v>
      </c>
      <c r="U18" s="54">
        <v>7796</v>
      </c>
      <c r="V18" s="35">
        <v>15474</v>
      </c>
    </row>
    <row r="19" spans="1:22" ht="15.75" thickBot="1">
      <c r="A19" s="5" t="s">
        <v>19</v>
      </c>
      <c r="B19" s="10">
        <v>14230</v>
      </c>
      <c r="C19" s="10">
        <f t="shared" si="0"/>
        <v>892.19957835558682</v>
      </c>
      <c r="D19" s="10">
        <v>12696</v>
      </c>
      <c r="E19" s="10">
        <v>8786.5264547080242</v>
      </c>
      <c r="F19" s="10">
        <f t="shared" si="1"/>
        <v>711.50391634494054</v>
      </c>
      <c r="G19" s="10">
        <v>6251.6479835931859</v>
      </c>
      <c r="H19" s="63">
        <f>G19-J20</f>
        <v>-0.35201640681407298</v>
      </c>
      <c r="I19" s="24" t="s">
        <v>80</v>
      </c>
      <c r="J19" s="25">
        <v>2799</v>
      </c>
      <c r="K19" s="34">
        <v>0</v>
      </c>
      <c r="L19" s="43">
        <v>0</v>
      </c>
      <c r="M19" s="36">
        <v>0</v>
      </c>
      <c r="N19" s="43">
        <v>0</v>
      </c>
      <c r="O19" s="34">
        <v>614</v>
      </c>
      <c r="P19" s="43">
        <v>524</v>
      </c>
      <c r="Q19" s="34">
        <v>0</v>
      </c>
      <c r="R19" s="43">
        <v>0</v>
      </c>
      <c r="S19" s="34">
        <v>0</v>
      </c>
      <c r="T19" s="43">
        <v>0</v>
      </c>
      <c r="U19" s="54">
        <v>1478</v>
      </c>
      <c r="V19" s="43">
        <v>184</v>
      </c>
    </row>
    <row r="20" spans="1:22" ht="15.75" thickBot="1">
      <c r="A20" s="5" t="s">
        <v>20</v>
      </c>
      <c r="B20" s="10">
        <v>1789</v>
      </c>
      <c r="C20" s="10">
        <f t="shared" si="0"/>
        <v>795.41643376187812</v>
      </c>
      <c r="D20" s="10">
        <v>1423</v>
      </c>
      <c r="E20" s="10">
        <v>4058.6048889868152</v>
      </c>
      <c r="F20" s="10">
        <f t="shared" si="1"/>
        <v>689.6430251382202</v>
      </c>
      <c r="G20" s="10">
        <v>2798.9885534816376</v>
      </c>
      <c r="H20" s="63">
        <f>G19-J20</f>
        <v>-0.35201640681407298</v>
      </c>
      <c r="I20" s="24" t="s">
        <v>81</v>
      </c>
      <c r="J20" s="53">
        <v>6252</v>
      </c>
      <c r="K20" s="34">
        <v>369</v>
      </c>
      <c r="L20" s="35">
        <v>2770</v>
      </c>
      <c r="M20" s="36">
        <v>0</v>
      </c>
      <c r="N20" s="43">
        <v>284</v>
      </c>
      <c r="O20" s="42">
        <v>1832</v>
      </c>
      <c r="P20" s="43">
        <v>0</v>
      </c>
      <c r="Q20" s="34">
        <v>449</v>
      </c>
      <c r="R20" s="43">
        <v>0</v>
      </c>
      <c r="S20" s="34">
        <v>0</v>
      </c>
      <c r="T20" s="43">
        <v>0</v>
      </c>
      <c r="U20" s="34">
        <v>0</v>
      </c>
      <c r="V20" s="43">
        <v>547</v>
      </c>
    </row>
    <row r="21" spans="1:22" ht="15.75" thickBot="1">
      <c r="A21" s="5" t="s">
        <v>21</v>
      </c>
      <c r="B21" s="10">
        <v>74649</v>
      </c>
      <c r="C21" s="10">
        <f t="shared" si="0"/>
        <v>899.59677959517205</v>
      </c>
      <c r="D21" s="10">
        <v>67154</v>
      </c>
      <c r="E21" s="10">
        <v>79713.75</v>
      </c>
      <c r="F21" s="10">
        <f t="shared" si="1"/>
        <v>915.69856964928351</v>
      </c>
      <c r="G21" s="10">
        <v>72993.766856380578</v>
      </c>
      <c r="H21" s="63">
        <f>G21-J24</f>
        <v>-0.2331436194217531</v>
      </c>
      <c r="I21" s="24" t="s">
        <v>82</v>
      </c>
      <c r="J21" s="53">
        <v>5122</v>
      </c>
      <c r="K21" s="36">
        <v>0</v>
      </c>
      <c r="L21" s="55">
        <v>656</v>
      </c>
      <c r="M21" s="36">
        <v>0</v>
      </c>
      <c r="N21" s="55">
        <v>0</v>
      </c>
      <c r="O21" s="54">
        <v>2195</v>
      </c>
      <c r="P21" s="43">
        <v>0</v>
      </c>
      <c r="Q21" s="36">
        <v>979</v>
      </c>
      <c r="R21" s="43">
        <v>0</v>
      </c>
      <c r="S21" s="34">
        <v>0</v>
      </c>
      <c r="T21" s="55">
        <v>106</v>
      </c>
      <c r="U21" s="36">
        <v>855</v>
      </c>
      <c r="V21" s="55">
        <v>331</v>
      </c>
    </row>
    <row r="22" spans="1:22" ht="15.75" thickBot="1">
      <c r="A22" s="5" t="s">
        <v>22</v>
      </c>
      <c r="B22" s="10">
        <v>1378</v>
      </c>
      <c r="C22" s="10">
        <f t="shared" si="0"/>
        <v>708.27285921625548</v>
      </c>
      <c r="D22" s="10">
        <v>976</v>
      </c>
      <c r="E22" s="10">
        <v>1379</v>
      </c>
      <c r="F22" s="10">
        <f t="shared" si="1"/>
        <v>594.67005076142129</v>
      </c>
      <c r="G22" s="10">
        <v>820.05</v>
      </c>
      <c r="H22" s="63">
        <f>G22-J23</f>
        <v>4.9999999999954525E-2</v>
      </c>
      <c r="I22" s="24" t="s">
        <v>83</v>
      </c>
      <c r="J22" s="56">
        <v>602</v>
      </c>
      <c r="K22" s="36">
        <v>0</v>
      </c>
      <c r="L22" s="55">
        <v>583</v>
      </c>
      <c r="M22" s="36">
        <v>0</v>
      </c>
      <c r="N22" s="55">
        <v>0</v>
      </c>
      <c r="O22" s="34">
        <v>0</v>
      </c>
      <c r="P22" s="43">
        <v>0</v>
      </c>
      <c r="Q22" s="36">
        <v>19</v>
      </c>
      <c r="R22" s="43">
        <v>0</v>
      </c>
      <c r="S22" s="34">
        <v>0</v>
      </c>
      <c r="T22" s="55">
        <v>0</v>
      </c>
      <c r="U22" s="34">
        <v>0</v>
      </c>
      <c r="V22" s="55">
        <v>0</v>
      </c>
    </row>
    <row r="23" spans="1:22" ht="15.75" thickBot="1">
      <c r="A23" s="5" t="s">
        <v>23</v>
      </c>
      <c r="B23" s="10">
        <v>650</v>
      </c>
      <c r="C23" s="10">
        <f t="shared" si="0"/>
        <v>738.46153846153845</v>
      </c>
      <c r="D23" s="10">
        <v>480</v>
      </c>
      <c r="E23" s="10">
        <v>160</v>
      </c>
      <c r="F23" s="10">
        <f t="shared" si="1"/>
        <v>3763.9847350875266</v>
      </c>
      <c r="G23" s="10">
        <v>602.23755761400423</v>
      </c>
      <c r="H23" s="63">
        <f>G23-J22</f>
        <v>0.23755761400423125</v>
      </c>
      <c r="I23" s="24" t="s">
        <v>84</v>
      </c>
      <c r="J23" s="56">
        <v>820</v>
      </c>
      <c r="K23" s="34">
        <v>0</v>
      </c>
      <c r="L23" s="43">
        <v>0</v>
      </c>
      <c r="M23" s="36">
        <v>0</v>
      </c>
      <c r="N23" s="43">
        <v>0</v>
      </c>
      <c r="O23" s="34">
        <v>265</v>
      </c>
      <c r="P23" s="43">
        <v>0</v>
      </c>
      <c r="Q23" s="34">
        <v>0</v>
      </c>
      <c r="R23" s="43">
        <v>0</v>
      </c>
      <c r="S23" s="34">
        <v>0</v>
      </c>
      <c r="T23" s="43">
        <v>0</v>
      </c>
      <c r="U23" s="34">
        <v>0</v>
      </c>
      <c r="V23" s="43">
        <v>555</v>
      </c>
    </row>
    <row r="24" spans="1:22" ht="15.75" thickBot="1">
      <c r="A24" s="5" t="s">
        <v>24</v>
      </c>
      <c r="B24" s="10">
        <v>8826</v>
      </c>
      <c r="C24" s="10">
        <f t="shared" si="0"/>
        <v>1802.1753908905507</v>
      </c>
      <c r="D24" s="10">
        <v>15906</v>
      </c>
      <c r="E24" s="10">
        <v>8329.5645910911007</v>
      </c>
      <c r="F24" s="10">
        <f t="shared" si="1"/>
        <v>614.96181086174511</v>
      </c>
      <c r="G24" s="10">
        <v>5122.3641246272546</v>
      </c>
      <c r="H24" s="63">
        <f>G24-J21</f>
        <v>0.36412462725456862</v>
      </c>
      <c r="I24" s="24" t="s">
        <v>85</v>
      </c>
      <c r="J24" s="53">
        <v>72994</v>
      </c>
      <c r="K24" s="42">
        <v>3449</v>
      </c>
      <c r="L24" s="57">
        <v>5917</v>
      </c>
      <c r="M24" s="36">
        <v>0</v>
      </c>
      <c r="N24" s="57">
        <v>23581</v>
      </c>
      <c r="O24" s="42">
        <v>25468</v>
      </c>
      <c r="P24" s="49">
        <v>524</v>
      </c>
      <c r="Q24" s="42">
        <v>3773</v>
      </c>
      <c r="R24" s="49">
        <v>0</v>
      </c>
      <c r="S24" s="34">
        <v>0</v>
      </c>
      <c r="T24" s="49">
        <v>0</v>
      </c>
      <c r="U24" s="34">
        <v>24</v>
      </c>
      <c r="V24" s="57">
        <v>10258</v>
      </c>
    </row>
    <row r="25" spans="1:22" ht="15.75" thickBot="1">
      <c r="A25" s="7" t="s">
        <v>25</v>
      </c>
      <c r="B25" s="10">
        <v>136699</v>
      </c>
      <c r="C25" s="10">
        <f t="shared" si="0"/>
        <v>964.08898382577775</v>
      </c>
      <c r="D25" s="10">
        <v>131790</v>
      </c>
      <c r="E25" s="10">
        <v>140014.28449424705</v>
      </c>
      <c r="F25" s="10">
        <f t="shared" si="1"/>
        <v>867.84295181399261</v>
      </c>
      <c r="G25" s="10">
        <v>121510.40995161149</v>
      </c>
      <c r="H25" s="63">
        <f>G25-J33</f>
        <v>0.40995161149476189</v>
      </c>
      <c r="I25" s="22" t="s">
        <v>86</v>
      </c>
      <c r="J25" s="58">
        <v>181805</v>
      </c>
      <c r="K25" s="58">
        <v>11730</v>
      </c>
      <c r="L25" s="31">
        <v>25421</v>
      </c>
      <c r="M25" s="58">
        <v>1720</v>
      </c>
      <c r="N25" s="31">
        <v>28436</v>
      </c>
      <c r="O25" s="58">
        <v>46277</v>
      </c>
      <c r="P25" s="31">
        <v>12878</v>
      </c>
      <c r="Q25" s="58">
        <v>12019</v>
      </c>
      <c r="R25" s="33">
        <v>0</v>
      </c>
      <c r="S25" s="58">
        <v>1116</v>
      </c>
      <c r="T25" s="31">
        <v>4707</v>
      </c>
      <c r="U25" s="58">
        <v>10152</v>
      </c>
      <c r="V25" s="31">
        <v>27348</v>
      </c>
    </row>
    <row r="26" spans="1:22" ht="15.75" thickBot="1">
      <c r="A26" s="8" t="s">
        <v>26</v>
      </c>
      <c r="B26" s="8">
        <f>+SUM(B18:B25)</f>
        <v>337151</v>
      </c>
      <c r="C26" s="8"/>
      <c r="D26" s="8">
        <f t="shared" ref="D26" si="5">+SUM(D18:D25)</f>
        <v>315922</v>
      </c>
      <c r="E26" s="8">
        <f>+SUM(E18:E25)</f>
        <v>353639.16032365989</v>
      </c>
      <c r="F26" s="8"/>
      <c r="G26" s="8">
        <f t="shared" ref="G26" si="6">+SUM(G18:G25)</f>
        <v>303315.68884095945</v>
      </c>
      <c r="I26" s="24" t="s">
        <v>87</v>
      </c>
      <c r="J26" s="53">
        <v>244742</v>
      </c>
      <c r="K26" s="42">
        <v>4584</v>
      </c>
      <c r="L26" s="35">
        <v>11196</v>
      </c>
      <c r="M26" s="42">
        <v>113373</v>
      </c>
      <c r="N26" s="35">
        <v>3904</v>
      </c>
      <c r="O26" s="42">
        <v>6271</v>
      </c>
      <c r="P26" s="35">
        <v>48382</v>
      </c>
      <c r="Q26" s="42">
        <v>6231</v>
      </c>
      <c r="R26" s="43">
        <v>100</v>
      </c>
      <c r="S26" s="42">
        <v>9656</v>
      </c>
      <c r="T26" s="35">
        <v>7224</v>
      </c>
      <c r="U26" s="42">
        <v>30043</v>
      </c>
      <c r="V26" s="35">
        <v>3778</v>
      </c>
    </row>
    <row r="27" spans="1:22" ht="15.75" thickBot="1">
      <c r="A27" s="5" t="s">
        <v>27</v>
      </c>
      <c r="B27" s="10">
        <v>28127</v>
      </c>
      <c r="C27" s="10">
        <f t="shared" si="0"/>
        <v>5820.7416361503183</v>
      </c>
      <c r="D27" s="10">
        <v>163720</v>
      </c>
      <c r="E27" s="10">
        <v>37968.117637127398</v>
      </c>
      <c r="F27" s="10">
        <f t="shared" si="1"/>
        <v>6445.9947954772651</v>
      </c>
      <c r="G27" s="10">
        <v>244742.28868299176</v>
      </c>
      <c r="H27" s="63">
        <f>+G27-J26</f>
        <v>0.28868299175519496</v>
      </c>
      <c r="I27" s="24" t="s">
        <v>88</v>
      </c>
      <c r="J27" s="53">
        <v>67760</v>
      </c>
      <c r="K27" s="42">
        <v>2939</v>
      </c>
      <c r="L27" s="35">
        <v>1705</v>
      </c>
      <c r="M27" s="42">
        <v>8422</v>
      </c>
      <c r="N27" s="35">
        <v>1452</v>
      </c>
      <c r="O27" s="42">
        <v>6965</v>
      </c>
      <c r="P27" s="35">
        <v>8471</v>
      </c>
      <c r="Q27" s="34">
        <v>715</v>
      </c>
      <c r="R27" s="43">
        <v>0</v>
      </c>
      <c r="S27" s="42">
        <v>1603</v>
      </c>
      <c r="T27" s="35">
        <v>23651</v>
      </c>
      <c r="U27" s="42">
        <v>9813</v>
      </c>
      <c r="V27" s="35">
        <v>2023</v>
      </c>
    </row>
    <row r="28" spans="1:22" ht="15.75" thickBot="1">
      <c r="A28" s="5" t="s">
        <v>28</v>
      </c>
      <c r="B28" s="10">
        <v>19724</v>
      </c>
      <c r="C28" s="10">
        <f t="shared" si="0"/>
        <v>1954.1168120056784</v>
      </c>
      <c r="D28" s="10">
        <v>38543</v>
      </c>
      <c r="E28" s="10">
        <v>24351.917156046038</v>
      </c>
      <c r="F28" s="10">
        <f t="shared" si="1"/>
        <v>2782.5168848001686</v>
      </c>
      <c r="G28" s="10">
        <v>67759.620663952999</v>
      </c>
      <c r="H28" s="63">
        <f t="shared" ref="H28:H30" si="7">+G28-J27</f>
        <v>-0.37933604700083379</v>
      </c>
      <c r="I28" s="24" t="s">
        <v>89</v>
      </c>
      <c r="J28" s="53">
        <v>68151</v>
      </c>
      <c r="K28" s="42">
        <v>7141</v>
      </c>
      <c r="L28" s="35">
        <v>19205</v>
      </c>
      <c r="M28" s="42">
        <v>2353</v>
      </c>
      <c r="N28" s="35">
        <v>9003</v>
      </c>
      <c r="O28" s="42">
        <v>6551</v>
      </c>
      <c r="P28" s="35">
        <v>2727</v>
      </c>
      <c r="Q28" s="42">
        <v>2795</v>
      </c>
      <c r="R28" s="43">
        <v>0</v>
      </c>
      <c r="S28" s="42">
        <v>1386</v>
      </c>
      <c r="T28" s="35">
        <v>8131</v>
      </c>
      <c r="U28" s="42">
        <v>4089</v>
      </c>
      <c r="V28" s="35">
        <v>4769</v>
      </c>
    </row>
    <row r="29" spans="1:22" ht="15.75" thickBot="1">
      <c r="A29" s="5" t="s">
        <v>29</v>
      </c>
      <c r="B29" s="10">
        <v>13552</v>
      </c>
      <c r="C29" s="10">
        <f t="shared" si="0"/>
        <v>3566.7798110979929</v>
      </c>
      <c r="D29" s="10">
        <v>48337</v>
      </c>
      <c r="E29" s="10">
        <v>17780.173388142772</v>
      </c>
      <c r="F29" s="10">
        <f t="shared" si="1"/>
        <v>3832.9541046009972</v>
      </c>
      <c r="G29" s="10">
        <v>68150.588568599254</v>
      </c>
      <c r="H29" s="63">
        <f t="shared" si="7"/>
        <v>-0.41143140074564144</v>
      </c>
      <c r="I29" s="24" t="s">
        <v>90</v>
      </c>
      <c r="J29" s="53">
        <v>72055</v>
      </c>
      <c r="K29" s="59">
        <v>0</v>
      </c>
      <c r="L29" s="37">
        <v>18221</v>
      </c>
      <c r="M29" s="54">
        <v>29874</v>
      </c>
      <c r="N29" s="55">
        <v>0</v>
      </c>
      <c r="O29" s="59">
        <v>0</v>
      </c>
      <c r="P29" s="37">
        <v>5820</v>
      </c>
      <c r="Q29" s="54">
        <v>4272</v>
      </c>
      <c r="R29" s="37">
        <v>3502</v>
      </c>
      <c r="S29" s="54">
        <v>4897</v>
      </c>
      <c r="T29" s="37">
        <v>3924</v>
      </c>
      <c r="U29" s="54">
        <v>1545</v>
      </c>
      <c r="V29" s="55">
        <v>0</v>
      </c>
    </row>
    <row r="30" spans="1:22" ht="15.75" thickBot="1">
      <c r="A30" s="5" t="s">
        <v>30</v>
      </c>
      <c r="B30" s="10">
        <v>4618</v>
      </c>
      <c r="C30" s="10">
        <f t="shared" si="0"/>
        <v>4122.7804244261588</v>
      </c>
      <c r="D30" s="10">
        <v>19039</v>
      </c>
      <c r="E30" s="10">
        <v>9665.1199724883918</v>
      </c>
      <c r="F30" s="10">
        <f t="shared" si="1"/>
        <v>7455.1222634032183</v>
      </c>
      <c r="G30" s="10">
        <v>72054.651085361314</v>
      </c>
      <c r="H30" s="63">
        <f t="shared" si="7"/>
        <v>-0.34891463868552819</v>
      </c>
      <c r="I30" s="24" t="s">
        <v>91</v>
      </c>
      <c r="J30" s="53">
        <v>227345</v>
      </c>
      <c r="K30" s="54">
        <v>220079</v>
      </c>
      <c r="L30" s="47">
        <v>313</v>
      </c>
      <c r="M30" s="36">
        <v>226</v>
      </c>
      <c r="N30" s="47">
        <v>0</v>
      </c>
      <c r="O30" s="59">
        <v>0</v>
      </c>
      <c r="P30" s="47">
        <v>0</v>
      </c>
      <c r="Q30" s="59">
        <v>65</v>
      </c>
      <c r="R30" s="47">
        <v>0</v>
      </c>
      <c r="S30" s="54">
        <v>6503</v>
      </c>
      <c r="T30" s="47">
        <v>159</v>
      </c>
      <c r="U30" s="36">
        <v>0</v>
      </c>
      <c r="V30" s="47">
        <v>0</v>
      </c>
    </row>
    <row r="31" spans="1:22" ht="15.75" thickBot="1">
      <c r="A31" s="64" t="s">
        <v>31</v>
      </c>
      <c r="B31" s="65">
        <v>275</v>
      </c>
      <c r="C31" s="65">
        <f t="shared" si="0"/>
        <v>7803.636363636364</v>
      </c>
      <c r="D31" s="65">
        <v>2146</v>
      </c>
      <c r="E31" s="65">
        <v>1692.9052999999999</v>
      </c>
      <c r="F31" s="65">
        <f t="shared" si="1"/>
        <v>18404.141389361826</v>
      </c>
      <c r="G31" s="65">
        <v>31156.468499999995</v>
      </c>
      <c r="I31" s="22" t="s">
        <v>92</v>
      </c>
      <c r="J31" s="58">
        <v>680052</v>
      </c>
      <c r="K31" s="58">
        <v>234743</v>
      </c>
      <c r="L31" s="31">
        <v>50639</v>
      </c>
      <c r="M31" s="58">
        <v>154247</v>
      </c>
      <c r="N31" s="31">
        <v>14359</v>
      </c>
      <c r="O31" s="58">
        <v>19788</v>
      </c>
      <c r="P31" s="31">
        <v>65400</v>
      </c>
      <c r="Q31" s="58">
        <v>14078</v>
      </c>
      <c r="R31" s="31">
        <v>3601</v>
      </c>
      <c r="S31" s="58">
        <v>24045</v>
      </c>
      <c r="T31" s="31">
        <v>43089</v>
      </c>
      <c r="U31" s="58">
        <v>45491</v>
      </c>
      <c r="V31" s="31">
        <v>10570</v>
      </c>
    </row>
    <row r="32" spans="1:22" ht="15.75" thickBot="1">
      <c r="A32" s="5" t="s">
        <v>32</v>
      </c>
      <c r="B32" s="10">
        <v>746</v>
      </c>
      <c r="C32" s="10">
        <f t="shared" si="0"/>
        <v>14501.340482573725</v>
      </c>
      <c r="D32" s="10">
        <v>10818</v>
      </c>
      <c r="E32" s="10">
        <v>5648.0501326263402</v>
      </c>
      <c r="F32" s="10">
        <f t="shared" si="1"/>
        <v>40251.886288430454</v>
      </c>
      <c r="G32" s="10">
        <v>227344.67168982999</v>
      </c>
      <c r="H32" s="63">
        <f>G32-J30</f>
        <v>-0.32831017000717111</v>
      </c>
      <c r="I32" s="60" t="s">
        <v>93</v>
      </c>
      <c r="J32" s="37">
        <v>240028</v>
      </c>
      <c r="K32" s="25">
        <v>104545</v>
      </c>
      <c r="L32" s="25">
        <v>63267</v>
      </c>
      <c r="M32" s="38">
        <v>31</v>
      </c>
      <c r="N32" s="25">
        <v>32611</v>
      </c>
      <c r="O32" s="25">
        <v>15284</v>
      </c>
      <c r="P32" s="25">
        <v>4894</v>
      </c>
      <c r="Q32" s="25">
        <v>2624</v>
      </c>
      <c r="R32" s="38">
        <v>0</v>
      </c>
      <c r="S32" s="38">
        <v>54</v>
      </c>
      <c r="T32" s="38">
        <v>9</v>
      </c>
      <c r="U32" s="25">
        <v>1592</v>
      </c>
      <c r="V32" s="25">
        <v>15117</v>
      </c>
    </row>
    <row r="33" spans="1:22" ht="15.75" thickBot="1">
      <c r="A33" s="66" t="s">
        <v>33</v>
      </c>
      <c r="B33" s="65"/>
      <c r="C33" s="65"/>
      <c r="D33" s="65"/>
      <c r="E33" s="65">
        <v>1210.7005782792667</v>
      </c>
      <c r="F33" s="65">
        <f t="shared" si="1"/>
        <v>1324.4126344041033</v>
      </c>
      <c r="G33" s="65">
        <v>1603.4671423534151</v>
      </c>
      <c r="I33" s="60" t="s">
        <v>25</v>
      </c>
      <c r="J33" s="37">
        <v>121510</v>
      </c>
      <c r="K33" s="25">
        <v>18774</v>
      </c>
      <c r="L33" s="25">
        <v>9477</v>
      </c>
      <c r="M33" s="25">
        <v>1282</v>
      </c>
      <c r="N33" s="25">
        <v>6500</v>
      </c>
      <c r="O33" s="25">
        <v>33584</v>
      </c>
      <c r="P33" s="25">
        <v>11417</v>
      </c>
      <c r="Q33" s="25">
        <v>9620</v>
      </c>
      <c r="R33" s="38">
        <v>0</v>
      </c>
      <c r="S33" s="38">
        <v>319</v>
      </c>
      <c r="T33" s="25">
        <v>2713</v>
      </c>
      <c r="U33" s="25">
        <v>3571</v>
      </c>
      <c r="V33" s="25">
        <v>24253</v>
      </c>
    </row>
    <row r="34" spans="1:22" ht="15.75" thickBot="1">
      <c r="A34" s="8" t="s">
        <v>34</v>
      </c>
      <c r="B34" s="8">
        <f>+SUM(B27:B33)</f>
        <v>67042</v>
      </c>
      <c r="C34" s="8"/>
      <c r="D34" s="8">
        <f t="shared" ref="D34:G34" si="8">+SUM(D27:D33)</f>
        <v>282603</v>
      </c>
      <c r="E34" s="8">
        <f t="shared" si="8"/>
        <v>98316.984164710215</v>
      </c>
      <c r="F34" s="8"/>
      <c r="G34" s="8">
        <f t="shared" si="8"/>
        <v>712811.75633308874</v>
      </c>
      <c r="I34" s="60" t="s">
        <v>94</v>
      </c>
      <c r="J34" s="37">
        <v>375636</v>
      </c>
      <c r="K34" s="38">
        <v>0</v>
      </c>
      <c r="L34" s="38">
        <v>0</v>
      </c>
      <c r="M34" s="25">
        <v>375073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563</v>
      </c>
      <c r="T34" s="38">
        <v>0</v>
      </c>
      <c r="U34" s="38">
        <v>0</v>
      </c>
      <c r="V34" s="38">
        <v>0</v>
      </c>
    </row>
    <row r="35" spans="1:22" ht="15.75" thickBot="1">
      <c r="A35" s="5" t="s">
        <v>35</v>
      </c>
      <c r="B35" s="10">
        <v>208057</v>
      </c>
      <c r="C35" s="10">
        <f t="shared" si="0"/>
        <v>1274.5449564302089</v>
      </c>
      <c r="D35" s="10">
        <v>265178</v>
      </c>
      <c r="E35" s="10">
        <v>335140.69</v>
      </c>
      <c r="F35" s="10">
        <f t="shared" si="1"/>
        <v>716.19939673693455</v>
      </c>
      <c r="G35" s="10">
        <v>240027.56</v>
      </c>
      <c r="H35" s="63">
        <f>G35-J32</f>
        <v>-0.44000000000232831</v>
      </c>
      <c r="I35" s="60" t="s">
        <v>95</v>
      </c>
      <c r="J35" s="37">
        <v>10025</v>
      </c>
      <c r="K35" s="38">
        <v>0</v>
      </c>
      <c r="L35" s="38">
        <v>91</v>
      </c>
      <c r="M35" s="25">
        <v>5646</v>
      </c>
      <c r="N35" s="38">
        <v>0</v>
      </c>
      <c r="O35" s="38">
        <v>0</v>
      </c>
      <c r="P35" s="38">
        <v>227</v>
      </c>
      <c r="Q35" s="38">
        <v>950</v>
      </c>
      <c r="R35" s="38">
        <v>0</v>
      </c>
      <c r="S35" s="25">
        <v>2979</v>
      </c>
      <c r="T35" s="38">
        <v>132</v>
      </c>
      <c r="U35" s="38">
        <v>0</v>
      </c>
      <c r="V35" s="38">
        <v>0</v>
      </c>
    </row>
    <row r="36" spans="1:22" ht="15.75" thickBot="1">
      <c r="A36" s="5" t="s">
        <v>36</v>
      </c>
      <c r="B36" s="10"/>
      <c r="C36" s="10"/>
      <c r="D36" s="10"/>
      <c r="E36" s="10"/>
      <c r="F36" s="10"/>
      <c r="G36" s="10"/>
      <c r="I36" s="61" t="s">
        <v>38</v>
      </c>
      <c r="J36" s="67">
        <v>70449</v>
      </c>
      <c r="K36" s="38">
        <v>0</v>
      </c>
      <c r="L36" s="38">
        <v>0</v>
      </c>
      <c r="M36" s="25">
        <v>64296</v>
      </c>
      <c r="N36" s="38">
        <v>0</v>
      </c>
      <c r="O36" s="38">
        <v>0</v>
      </c>
      <c r="P36" s="25">
        <v>2414</v>
      </c>
      <c r="Q36" s="38">
        <v>0</v>
      </c>
      <c r="R36" s="38">
        <v>0</v>
      </c>
      <c r="S36" s="38">
        <v>300</v>
      </c>
      <c r="T36" s="38">
        <v>0</v>
      </c>
      <c r="U36" s="25">
        <v>3439</v>
      </c>
      <c r="V36" s="38">
        <v>0</v>
      </c>
    </row>
    <row r="37" spans="1:22" ht="15.75" thickBot="1">
      <c r="A37" s="5" t="s">
        <v>37</v>
      </c>
      <c r="B37" s="10">
        <v>3101</v>
      </c>
      <c r="C37" s="10">
        <f t="shared" si="0"/>
        <v>79555.627217026762</v>
      </c>
      <c r="D37" s="10">
        <v>246702</v>
      </c>
      <c r="E37" s="10">
        <v>6548.6</v>
      </c>
      <c r="F37" s="10">
        <f t="shared" si="1"/>
        <v>57361.256986226057</v>
      </c>
      <c r="G37" s="10">
        <v>375635.92749999999</v>
      </c>
      <c r="H37" s="63">
        <f>G37-J34</f>
        <v>-7.2500000009313226E-2</v>
      </c>
      <c r="I37" s="60" t="s">
        <v>96</v>
      </c>
      <c r="J37" s="47">
        <v>15</v>
      </c>
      <c r="K37" s="38">
        <v>0</v>
      </c>
      <c r="L37" s="38">
        <v>14</v>
      </c>
      <c r="M37" s="38">
        <v>0</v>
      </c>
      <c r="N37" s="38">
        <v>0</v>
      </c>
      <c r="O37" s="38">
        <v>0</v>
      </c>
      <c r="P37" s="38">
        <v>0</v>
      </c>
      <c r="Q37" s="38">
        <v>1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</row>
    <row r="38" spans="1:22" ht="15.75" thickBot="1">
      <c r="A38" s="5" t="s">
        <v>38</v>
      </c>
      <c r="B38" s="10"/>
      <c r="C38" s="10"/>
      <c r="D38" s="10"/>
      <c r="E38" s="10"/>
      <c r="F38" s="10"/>
      <c r="G38" s="10"/>
      <c r="I38" s="22" t="s">
        <v>97</v>
      </c>
      <c r="J38" s="31">
        <v>817663</v>
      </c>
      <c r="K38" s="58">
        <v>123320</v>
      </c>
      <c r="L38" s="58">
        <v>72849</v>
      </c>
      <c r="M38" s="58">
        <v>446328</v>
      </c>
      <c r="N38" s="58">
        <v>39111</v>
      </c>
      <c r="O38" s="58">
        <v>48868</v>
      </c>
      <c r="P38" s="58">
        <v>18951</v>
      </c>
      <c r="Q38" s="58">
        <v>13195</v>
      </c>
      <c r="R38" s="62">
        <v>0</v>
      </c>
      <c r="S38" s="58">
        <v>4214</v>
      </c>
      <c r="T38" s="58">
        <v>2853</v>
      </c>
      <c r="U38" s="58">
        <v>8602</v>
      </c>
      <c r="V38" s="58">
        <v>39370</v>
      </c>
    </row>
    <row r="39" spans="1:22" ht="15.75" thickBot="1">
      <c r="A39" s="5" t="s">
        <v>39</v>
      </c>
      <c r="B39" s="10">
        <v>345</v>
      </c>
      <c r="C39" s="10">
        <f t="shared" si="0"/>
        <v>20176.8115942029</v>
      </c>
      <c r="D39" s="10">
        <v>6961</v>
      </c>
      <c r="E39" s="10">
        <v>460.06613333333337</v>
      </c>
      <c r="F39" s="10">
        <f t="shared" si="1"/>
        <v>21789.975879713667</v>
      </c>
      <c r="G39" s="10">
        <v>10024.829948406466</v>
      </c>
      <c r="H39" s="63">
        <f>G39-J35</f>
        <v>-0.17005159353357158</v>
      </c>
    </row>
    <row r="40" spans="1:22" ht="15.75" thickBot="1">
      <c r="A40" s="5" t="s">
        <v>40</v>
      </c>
      <c r="B40" s="10">
        <v>527</v>
      </c>
      <c r="C40" s="10">
        <f t="shared" si="0"/>
        <v>759.01328273244781</v>
      </c>
      <c r="D40" s="10">
        <v>400</v>
      </c>
      <c r="E40" s="10">
        <v>19.986719787516602</v>
      </c>
      <c r="F40" s="10">
        <f t="shared" si="1"/>
        <v>749.11096345514954</v>
      </c>
      <c r="G40" s="10">
        <v>14.972270916334661</v>
      </c>
      <c r="H40" s="63">
        <f>G40-J37</f>
        <v>-2.772908366533855E-2</v>
      </c>
    </row>
    <row r="41" spans="1:22" ht="15.75" thickBot="1">
      <c r="A41" s="8" t="s">
        <v>41</v>
      </c>
      <c r="B41" s="8">
        <f>SUM(B35:B40)</f>
        <v>212030</v>
      </c>
      <c r="C41" s="8"/>
      <c r="D41" s="8">
        <f t="shared" ref="D41:G41" si="9">SUM(D35:D40)</f>
        <v>519241</v>
      </c>
      <c r="E41" s="8">
        <f t="shared" si="9"/>
        <v>342169.34285312082</v>
      </c>
      <c r="F41" s="8"/>
      <c r="G41" s="8">
        <f t="shared" si="9"/>
        <v>625703.28971932281</v>
      </c>
    </row>
    <row r="42" spans="1:22" ht="15.75" thickBot="1">
      <c r="B42" s="10"/>
      <c r="C42" s="10"/>
      <c r="D42" s="10"/>
      <c r="E42" s="10"/>
      <c r="F42" s="10"/>
      <c r="G42" s="10"/>
    </row>
    <row r="43" spans="1:22" ht="15.75" thickBot="1">
      <c r="A43" s="9" t="s">
        <v>42</v>
      </c>
      <c r="B43" s="11">
        <f t="shared" ref="B43:G43" si="10">B41+B34+B26+B17+B11</f>
        <v>2034002</v>
      </c>
      <c r="C43" s="11">
        <f t="shared" si="10"/>
        <v>0</v>
      </c>
      <c r="D43" s="11">
        <f t="shared" si="10"/>
        <v>9093669</v>
      </c>
      <c r="E43" s="11">
        <f t="shared" si="10"/>
        <v>2402001.5201549684</v>
      </c>
      <c r="F43" s="11">
        <f t="shared" si="10"/>
        <v>0</v>
      </c>
      <c r="G43" s="11">
        <f t="shared" si="10"/>
        <v>9300525.0035513192</v>
      </c>
      <c r="J43" s="68">
        <f>J11+J17+J25+J31+J38</f>
        <v>9338214</v>
      </c>
    </row>
    <row r="44" spans="1:22">
      <c r="A44" t="s">
        <v>44</v>
      </c>
      <c r="C44" s="1"/>
    </row>
    <row r="45" spans="1:22">
      <c r="A45" s="15" t="s">
        <v>47</v>
      </c>
      <c r="C45" s="1"/>
      <c r="G45" s="12">
        <f>+G43-(G31+G33)</f>
        <v>9267765.0679089651</v>
      </c>
    </row>
    <row r="46" spans="1:22">
      <c r="A46" s="15" t="s">
        <v>48</v>
      </c>
      <c r="C46" s="1"/>
    </row>
    <row r="47" spans="1:22">
      <c r="A47" s="15" t="s">
        <v>49</v>
      </c>
      <c r="C47" s="1"/>
      <c r="G47" s="68">
        <f>G45+J36</f>
        <v>9338214.0679089651</v>
      </c>
      <c r="I47" s="69" t="s">
        <v>98</v>
      </c>
    </row>
    <row r="48" spans="1:22">
      <c r="B48" s="12"/>
      <c r="C48" s="12"/>
      <c r="D48" s="12"/>
      <c r="E48" s="12"/>
      <c r="F48" s="12"/>
      <c r="G48" s="12"/>
    </row>
    <row r="49" spans="3:3">
      <c r="C49" s="1"/>
    </row>
  </sheetData>
  <mergeCells count="4">
    <mergeCell ref="A1:G1"/>
    <mergeCell ref="A2:A3"/>
    <mergeCell ref="B2:D2"/>
    <mergeCell ref="E2:G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Stat_Production-Agric</vt:lpstr>
      <vt:lpstr>Comparaison avec TBS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2013-11-05T11:31:30Z</dcterms:created>
  <dcterms:modified xsi:type="dcterms:W3CDTF">2013-11-06T17:01:04Z</dcterms:modified>
</cp:coreProperties>
</file>